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7545"/>
  </bookViews>
  <sheets>
    <sheet name="KDU" sheetId="1" r:id="rId1"/>
    <sheet name="MER" sheetId="5" r:id="rId2"/>
    <sheet name="MTI" sheetId="6" r:id="rId3"/>
    <sheet name="MRSZ" sheetId="7" r:id="rId4"/>
    <sheet name="MUP" sheetId="8" r:id="rId5"/>
    <sheet name="MSPP" sheetId="10" r:id="rId6"/>
    <sheet name="MKBS" sheetId="11" r:id="rId7"/>
    <sheet name="Ministarstvo Finansija" sheetId="12" r:id="rId8"/>
    <sheet name="MALS" sheetId="13" r:id="rId9"/>
    <sheet name="MI" sheetId="14" r:id="rId10"/>
    <sheet name="MJA" sheetId="17" r:id="rId11"/>
    <sheet name="KP Raporti vjetor" sheetId="3" state="hidden" r:id="rId12"/>
    <sheet name="SRC Indicator 2" sheetId="4" state="hidden" r:id="rId13"/>
    <sheet name="Type" sheetId="2" state="hidden" r:id="rId14"/>
    <sheet name="MP" sheetId="20" r:id="rId15"/>
    <sheet name="MD" sheetId="19" r:id="rId16"/>
    <sheet name="Nema izveštaja o konsultaci. " sheetId="15" r:id="rId17"/>
  </sheets>
  <externalReferences>
    <externalReference r:id="rId18"/>
    <externalReference r:id="rId19"/>
  </externalReferences>
  <definedNames>
    <definedName name="cd">[1]Type!$B$28:$B$29</definedName>
    <definedName name="CONSULTATION">[1]Type!$D$3:$D$4</definedName>
    <definedName name="gov">[1]Type!$B$36:$B$37</definedName>
    <definedName name="llo">[1]Type!$B$3:$B$15</definedName>
    <definedName name="lloji">[1]Type!$B$3:$B$13</definedName>
  </definedNames>
  <calcPr calcId="145621"/>
</workbook>
</file>

<file path=xl/calcChain.xml><?xml version="1.0" encoding="utf-8"?>
<calcChain xmlns="http://schemas.openxmlformats.org/spreadsheetml/2006/main">
  <c r="M9" i="11" l="1"/>
  <c r="M8" i="11"/>
  <c r="M7" i="11"/>
  <c r="M6" i="11"/>
  <c r="M5" i="11"/>
  <c r="M4" i="11"/>
  <c r="M3" i="11"/>
  <c r="E21" i="5" l="1"/>
  <c r="A4" i="20" l="1"/>
  <c r="A5" i="20" s="1"/>
  <c r="A6" i="20" s="1"/>
  <c r="A7" i="20" s="1"/>
  <c r="A8" i="20" s="1"/>
  <c r="A9" i="20" s="1"/>
  <c r="A10" i="20" s="1"/>
  <c r="X10" i="20" l="1"/>
  <c r="J10" i="20"/>
  <c r="E10" i="20"/>
  <c r="X9" i="20"/>
  <c r="J9" i="20"/>
  <c r="E9" i="20"/>
  <c r="X8" i="20"/>
  <c r="J8" i="20"/>
  <c r="E8" i="20"/>
  <c r="X7" i="20"/>
  <c r="J7" i="20"/>
  <c r="E7" i="20"/>
  <c r="M7" i="20" s="1"/>
  <c r="X6" i="20"/>
  <c r="J6" i="20"/>
  <c r="E6" i="20"/>
  <c r="X5" i="20"/>
  <c r="J5" i="20"/>
  <c r="E5" i="20"/>
  <c r="X4" i="20"/>
  <c r="J4" i="20"/>
  <c r="E4" i="20"/>
  <c r="X3" i="20"/>
  <c r="J3" i="20"/>
  <c r="E3" i="20"/>
  <c r="M10" i="20" l="1"/>
  <c r="M9" i="20"/>
  <c r="M8" i="20"/>
  <c r="M6" i="20"/>
  <c r="M5" i="20"/>
  <c r="M4" i="20"/>
  <c r="M3" i="20"/>
  <c r="X5" i="17"/>
  <c r="U10" i="17" l="1"/>
  <c r="V10" i="17"/>
  <c r="W10" i="17"/>
  <c r="X10" i="17" s="1"/>
  <c r="U9" i="13"/>
  <c r="V9" i="13"/>
  <c r="W9" i="13"/>
  <c r="X9" i="13" s="1"/>
  <c r="T12" i="12"/>
  <c r="U12" i="12"/>
  <c r="V12" i="12"/>
  <c r="W11" i="12"/>
  <c r="U31" i="10"/>
  <c r="V31" i="10"/>
  <c r="W31" i="10"/>
  <c r="T5" i="8"/>
  <c r="W5" i="8" s="1"/>
  <c r="U5" i="8"/>
  <c r="V5" i="8"/>
  <c r="U25" i="6"/>
  <c r="V25" i="6"/>
  <c r="W25" i="6"/>
  <c r="T22" i="5"/>
  <c r="U22" i="5"/>
  <c r="V22" i="5"/>
  <c r="S9" i="13"/>
  <c r="S11" i="12"/>
  <c r="S10" i="11"/>
  <c r="S31" i="10"/>
  <c r="S20" i="7"/>
  <c r="S25" i="6"/>
  <c r="S22" i="5"/>
  <c r="J3" i="19"/>
  <c r="M3" i="19" s="1"/>
  <c r="C9" i="4"/>
  <c r="C8" i="4"/>
  <c r="C7" i="4"/>
  <c r="C6" i="4" s="1"/>
  <c r="C15" i="4" s="1"/>
  <c r="C47" i="3"/>
  <c r="C46" i="3"/>
  <c r="C43" i="3"/>
  <c r="C42" i="3"/>
  <c r="C35" i="3"/>
  <c r="C29" i="3"/>
  <c r="C28" i="3"/>
  <c r="F27" i="3"/>
  <c r="C27" i="3"/>
  <c r="F26" i="3"/>
  <c r="C26" i="3"/>
  <c r="C25" i="3"/>
  <c r="C24" i="3"/>
  <c r="C23" i="3"/>
  <c r="C22" i="3"/>
  <c r="C21" i="3"/>
  <c r="C20" i="3"/>
  <c r="F19" i="3"/>
  <c r="C19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M12" i="17"/>
  <c r="M11" i="17"/>
  <c r="M10" i="17"/>
  <c r="X9" i="17"/>
  <c r="S9" i="17"/>
  <c r="S14" i="17" s="1"/>
  <c r="J9" i="17"/>
  <c r="M9" i="17" s="1"/>
  <c r="X8" i="17"/>
  <c r="J8" i="17"/>
  <c r="M8" i="17" s="1"/>
  <c r="X7" i="17"/>
  <c r="J7" i="17"/>
  <c r="M7" i="17" s="1"/>
  <c r="X6" i="17"/>
  <c r="J6" i="17"/>
  <c r="M6" i="17" s="1"/>
  <c r="J5" i="17"/>
  <c r="M5" i="17" s="1"/>
  <c r="X4" i="17"/>
  <c r="J4" i="17"/>
  <c r="M4" i="17" s="1"/>
  <c r="A4" i="17"/>
  <c r="A5" i="17" s="1"/>
  <c r="A6" i="17" s="1"/>
  <c r="A7" i="17" s="1"/>
  <c r="A8" i="17" s="1"/>
  <c r="A9" i="17" s="1"/>
  <c r="A10" i="17" s="1"/>
  <c r="A11" i="17" s="1"/>
  <c r="A12" i="17" s="1"/>
  <c r="X3" i="17"/>
  <c r="J3" i="17"/>
  <c r="M3" i="17" s="1"/>
  <c r="X40" i="14"/>
  <c r="J40" i="14"/>
  <c r="M40" i="14" s="1"/>
  <c r="X39" i="14"/>
  <c r="J39" i="14"/>
  <c r="M39" i="14" s="1"/>
  <c r="X38" i="14"/>
  <c r="J38" i="14"/>
  <c r="M38" i="14" s="1"/>
  <c r="X37" i="14"/>
  <c r="J37" i="14"/>
  <c r="M37" i="14" s="1"/>
  <c r="X36" i="14"/>
  <c r="J36" i="14"/>
  <c r="M36" i="14" s="1"/>
  <c r="X35" i="14"/>
  <c r="J35" i="14"/>
  <c r="M35" i="14" s="1"/>
  <c r="X34" i="14"/>
  <c r="J34" i="14"/>
  <c r="M34" i="14" s="1"/>
  <c r="X33" i="14"/>
  <c r="J33" i="14"/>
  <c r="M33" i="14" s="1"/>
  <c r="X32" i="14"/>
  <c r="J32" i="14"/>
  <c r="M32" i="14" s="1"/>
  <c r="X31" i="14"/>
  <c r="J31" i="14"/>
  <c r="M31" i="14" s="1"/>
  <c r="X30" i="14"/>
  <c r="J30" i="14"/>
  <c r="M30" i="14" s="1"/>
  <c r="X29" i="14"/>
  <c r="J29" i="14"/>
  <c r="M29" i="14" s="1"/>
  <c r="X28" i="14"/>
  <c r="J28" i="14"/>
  <c r="M28" i="14" s="1"/>
  <c r="X27" i="14"/>
  <c r="J27" i="14"/>
  <c r="M27" i="14" s="1"/>
  <c r="X26" i="14"/>
  <c r="J26" i="14"/>
  <c r="M26" i="14" s="1"/>
  <c r="X25" i="14"/>
  <c r="J25" i="14"/>
  <c r="M25" i="14" s="1"/>
  <c r="X24" i="14"/>
  <c r="J24" i="14"/>
  <c r="M24" i="14" s="1"/>
  <c r="X23" i="14"/>
  <c r="J23" i="14"/>
  <c r="M23" i="14" s="1"/>
  <c r="X22" i="14"/>
  <c r="J22" i="14"/>
  <c r="M22" i="14" s="1"/>
  <c r="X21" i="14"/>
  <c r="J21" i="14"/>
  <c r="M21" i="14" s="1"/>
  <c r="X20" i="14"/>
  <c r="J20" i="14"/>
  <c r="M20" i="14" s="1"/>
  <c r="X19" i="14"/>
  <c r="J19" i="14"/>
  <c r="M19" i="14" s="1"/>
  <c r="X18" i="14"/>
  <c r="J18" i="14"/>
  <c r="M18" i="14" s="1"/>
  <c r="X17" i="14"/>
  <c r="J17" i="14"/>
  <c r="M17" i="14" s="1"/>
  <c r="X16" i="14"/>
  <c r="J16" i="14"/>
  <c r="M16" i="14" s="1"/>
  <c r="X15" i="14"/>
  <c r="J15" i="14"/>
  <c r="M15" i="14" s="1"/>
  <c r="X14" i="14"/>
  <c r="J14" i="14"/>
  <c r="M14" i="14" s="1"/>
  <c r="X13" i="14"/>
  <c r="J13" i="14"/>
  <c r="M13" i="14" s="1"/>
  <c r="X12" i="14"/>
  <c r="J12" i="14"/>
  <c r="M12" i="14" s="1"/>
  <c r="X11" i="14"/>
  <c r="J11" i="14"/>
  <c r="M11" i="14" s="1"/>
  <c r="X10" i="14"/>
  <c r="J10" i="14"/>
  <c r="M10" i="14" s="1"/>
  <c r="X9" i="14"/>
  <c r="J9" i="14"/>
  <c r="M9" i="14" s="1"/>
  <c r="X8" i="14"/>
  <c r="J8" i="14"/>
  <c r="M8" i="14" s="1"/>
  <c r="X7" i="14"/>
  <c r="J7" i="14"/>
  <c r="M7" i="14" s="1"/>
  <c r="X6" i="14"/>
  <c r="J6" i="14"/>
  <c r="M6" i="14" s="1"/>
  <c r="X5" i="14"/>
  <c r="J5" i="14"/>
  <c r="M5" i="14" s="1"/>
  <c r="X4" i="14"/>
  <c r="J4" i="14"/>
  <c r="M4" i="14" s="1"/>
  <c r="A4" i="14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X3" i="14"/>
  <c r="J3" i="14"/>
  <c r="M3" i="14" s="1"/>
  <c r="X8" i="13"/>
  <c r="J8" i="13"/>
  <c r="E8" i="13"/>
  <c r="X7" i="13"/>
  <c r="J7" i="13"/>
  <c r="E7" i="13"/>
  <c r="M7" i="13" s="1"/>
  <c r="X6" i="13"/>
  <c r="J6" i="13"/>
  <c r="E6" i="13"/>
  <c r="M6" i="13" s="1"/>
  <c r="X5" i="13"/>
  <c r="J5" i="13"/>
  <c r="E5" i="13"/>
  <c r="X4" i="13"/>
  <c r="J4" i="13"/>
  <c r="E4" i="13"/>
  <c r="X3" i="13"/>
  <c r="J3" i="13"/>
  <c r="E3" i="13"/>
  <c r="M3" i="13" s="1"/>
  <c r="E11" i="12"/>
  <c r="W10" i="12"/>
  <c r="J10" i="12"/>
  <c r="E10" i="12"/>
  <c r="J9" i="12"/>
  <c r="E9" i="12"/>
  <c r="W8" i="12"/>
  <c r="J8" i="12"/>
  <c r="E8" i="12"/>
  <c r="W7" i="12"/>
  <c r="E7" i="12"/>
  <c r="W6" i="12"/>
  <c r="E6" i="12"/>
  <c r="W5" i="12"/>
  <c r="E5" i="12"/>
  <c r="W4" i="12"/>
  <c r="E4" i="12"/>
  <c r="A4" i="12"/>
  <c r="A5" i="12" s="1"/>
  <c r="A6" i="12" s="1"/>
  <c r="A7" i="12" s="1"/>
  <c r="A8" i="12" s="1"/>
  <c r="A9" i="12" s="1"/>
  <c r="A10" i="12" s="1"/>
  <c r="A11" i="12" s="1"/>
  <c r="W3" i="12"/>
  <c r="E3" i="12"/>
  <c r="X9" i="11"/>
  <c r="E9" i="11"/>
  <c r="X8" i="11"/>
  <c r="E8" i="11"/>
  <c r="X7" i="11"/>
  <c r="E7" i="11"/>
  <c r="X6" i="11"/>
  <c r="E6" i="11"/>
  <c r="X5" i="11"/>
  <c r="E5" i="11"/>
  <c r="X4" i="11"/>
  <c r="E4" i="11"/>
  <c r="A4" i="11"/>
  <c r="A5" i="11" s="1"/>
  <c r="A6" i="11" s="1"/>
  <c r="A7" i="11" s="1"/>
  <c r="A8" i="11" s="1"/>
  <c r="A9" i="11" s="1"/>
  <c r="X3" i="11"/>
  <c r="E3" i="11"/>
  <c r="X30" i="10"/>
  <c r="J30" i="10"/>
  <c r="E30" i="10"/>
  <c r="X29" i="10"/>
  <c r="J29" i="10"/>
  <c r="E29" i="10"/>
  <c r="M29" i="10" s="1"/>
  <c r="X28" i="10"/>
  <c r="J28" i="10"/>
  <c r="E28" i="10"/>
  <c r="M28" i="10" s="1"/>
  <c r="X27" i="10"/>
  <c r="J27" i="10"/>
  <c r="E27" i="10"/>
  <c r="X26" i="10"/>
  <c r="J26" i="10"/>
  <c r="E26" i="10"/>
  <c r="X25" i="10"/>
  <c r="J25" i="10"/>
  <c r="E25" i="10"/>
  <c r="M25" i="10" s="1"/>
  <c r="X24" i="10"/>
  <c r="J24" i="10"/>
  <c r="E24" i="10"/>
  <c r="M24" i="10" s="1"/>
  <c r="X23" i="10"/>
  <c r="J23" i="10"/>
  <c r="E23" i="10"/>
  <c r="X22" i="10"/>
  <c r="J22" i="10"/>
  <c r="E22" i="10"/>
  <c r="X21" i="10"/>
  <c r="J21" i="10"/>
  <c r="E21" i="10"/>
  <c r="M21" i="10" s="1"/>
  <c r="J20" i="10"/>
  <c r="E20" i="10"/>
  <c r="X19" i="10"/>
  <c r="J19" i="10"/>
  <c r="E19" i="10"/>
  <c r="X18" i="10"/>
  <c r="J18" i="10"/>
  <c r="E18" i="10"/>
  <c r="M18" i="10" s="1"/>
  <c r="X17" i="10"/>
  <c r="J17" i="10"/>
  <c r="E17" i="10"/>
  <c r="M17" i="10" s="1"/>
  <c r="X16" i="10"/>
  <c r="J16" i="10"/>
  <c r="E16" i="10"/>
  <c r="X15" i="10"/>
  <c r="J15" i="10"/>
  <c r="E15" i="10"/>
  <c r="X14" i="10"/>
  <c r="J14" i="10"/>
  <c r="E14" i="10"/>
  <c r="M14" i="10" s="1"/>
  <c r="X13" i="10"/>
  <c r="J13" i="10"/>
  <c r="E13" i="10"/>
  <c r="M13" i="10" s="1"/>
  <c r="X12" i="10"/>
  <c r="J12" i="10"/>
  <c r="E12" i="10"/>
  <c r="X11" i="10"/>
  <c r="J11" i="10"/>
  <c r="E11" i="10"/>
  <c r="X10" i="10"/>
  <c r="J10" i="10"/>
  <c r="E10" i="10"/>
  <c r="M10" i="10" s="1"/>
  <c r="X9" i="10"/>
  <c r="J9" i="10"/>
  <c r="E9" i="10"/>
  <c r="M9" i="10" s="1"/>
  <c r="X8" i="10"/>
  <c r="J8" i="10"/>
  <c r="E8" i="10"/>
  <c r="X7" i="10"/>
  <c r="J7" i="10"/>
  <c r="E7" i="10"/>
  <c r="X6" i="10"/>
  <c r="J6" i="10"/>
  <c r="E6" i="10"/>
  <c r="M6" i="10" s="1"/>
  <c r="X5" i="10"/>
  <c r="J5" i="10"/>
  <c r="E5" i="10"/>
  <c r="M5" i="10" s="1"/>
  <c r="X4" i="10"/>
  <c r="J4" i="10"/>
  <c r="E4" i="10"/>
  <c r="X3" i="10"/>
  <c r="J3" i="10"/>
  <c r="E3" i="10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W4" i="8"/>
  <c r="E4" i="8"/>
  <c r="M4" i="8" s="1"/>
  <c r="W3" i="8"/>
  <c r="E3" i="8"/>
  <c r="M3" i="8" s="1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X24" i="6"/>
  <c r="J24" i="6"/>
  <c r="E24" i="6"/>
  <c r="M24" i="6" s="1"/>
  <c r="X23" i="6"/>
  <c r="J23" i="6"/>
  <c r="E23" i="6"/>
  <c r="M23" i="6" s="1"/>
  <c r="X22" i="6"/>
  <c r="J22" i="6"/>
  <c r="E22" i="6"/>
  <c r="X21" i="6"/>
  <c r="J21" i="6"/>
  <c r="E21" i="6"/>
  <c r="X20" i="6"/>
  <c r="J20" i="6"/>
  <c r="E20" i="6"/>
  <c r="M20" i="6" s="1"/>
  <c r="X19" i="6"/>
  <c r="J19" i="6"/>
  <c r="E19" i="6"/>
  <c r="M19" i="6" s="1"/>
  <c r="X18" i="6"/>
  <c r="J18" i="6"/>
  <c r="E18" i="6"/>
  <c r="X17" i="6"/>
  <c r="J17" i="6"/>
  <c r="E17" i="6"/>
  <c r="X16" i="6"/>
  <c r="J16" i="6"/>
  <c r="E16" i="6"/>
  <c r="M16" i="6" s="1"/>
  <c r="X15" i="6"/>
  <c r="J15" i="6"/>
  <c r="E15" i="6"/>
  <c r="M15" i="6" s="1"/>
  <c r="X14" i="6"/>
  <c r="J14" i="6"/>
  <c r="E14" i="6"/>
  <c r="X13" i="6"/>
  <c r="J13" i="6"/>
  <c r="E13" i="6"/>
  <c r="X12" i="6"/>
  <c r="J12" i="6"/>
  <c r="E12" i="6"/>
  <c r="M12" i="6" s="1"/>
  <c r="X11" i="6"/>
  <c r="J11" i="6"/>
  <c r="E11" i="6"/>
  <c r="M11" i="6" s="1"/>
  <c r="X10" i="6"/>
  <c r="J10" i="6"/>
  <c r="E10" i="6"/>
  <c r="X9" i="6"/>
  <c r="J9" i="6"/>
  <c r="E9" i="6"/>
  <c r="X8" i="6"/>
  <c r="J8" i="6"/>
  <c r="E8" i="6"/>
  <c r="M8" i="6" s="1"/>
  <c r="X7" i="6"/>
  <c r="J7" i="6"/>
  <c r="E7" i="6"/>
  <c r="M7" i="6" s="1"/>
  <c r="X6" i="6"/>
  <c r="J6" i="6"/>
  <c r="E6" i="6"/>
  <c r="X5" i="6"/>
  <c r="J5" i="6"/>
  <c r="E5" i="6"/>
  <c r="X4" i="6"/>
  <c r="J4" i="6"/>
  <c r="E4" i="6"/>
  <c r="M4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X3" i="6"/>
  <c r="J3" i="6"/>
  <c r="E3" i="6"/>
  <c r="M3" i="6" s="1"/>
  <c r="W21" i="5"/>
  <c r="J21" i="5"/>
  <c r="M21" i="5" s="1"/>
  <c r="W20" i="5"/>
  <c r="J20" i="5"/>
  <c r="E20" i="5"/>
  <c r="W19" i="5"/>
  <c r="J19" i="5"/>
  <c r="E19" i="5"/>
  <c r="M19" i="5" s="1"/>
  <c r="W18" i="5"/>
  <c r="J18" i="5"/>
  <c r="E18" i="5"/>
  <c r="M18" i="5" s="1"/>
  <c r="W17" i="5"/>
  <c r="J17" i="5"/>
  <c r="E17" i="5"/>
  <c r="W16" i="5"/>
  <c r="J16" i="5"/>
  <c r="E16" i="5"/>
  <c r="W15" i="5"/>
  <c r="J15" i="5"/>
  <c r="E15" i="5"/>
  <c r="M15" i="5" s="1"/>
  <c r="W14" i="5"/>
  <c r="J14" i="5"/>
  <c r="E14" i="5"/>
  <c r="M14" i="5" s="1"/>
  <c r="W13" i="5"/>
  <c r="J13" i="5"/>
  <c r="E13" i="5"/>
  <c r="W12" i="5"/>
  <c r="J12" i="5"/>
  <c r="E12" i="5"/>
  <c r="W11" i="5"/>
  <c r="J11" i="5"/>
  <c r="E11" i="5"/>
  <c r="M11" i="5" s="1"/>
  <c r="W10" i="5"/>
  <c r="J10" i="5"/>
  <c r="E10" i="5"/>
  <c r="M10" i="5" s="1"/>
  <c r="W9" i="5"/>
  <c r="J9" i="5"/>
  <c r="E9" i="5"/>
  <c r="W8" i="5"/>
  <c r="J8" i="5"/>
  <c r="E8" i="5"/>
  <c r="W7" i="5"/>
  <c r="J7" i="5"/>
  <c r="E7" i="5"/>
  <c r="M7" i="5" s="1"/>
  <c r="W6" i="5"/>
  <c r="J6" i="5"/>
  <c r="E6" i="5"/>
  <c r="M6" i="5" s="1"/>
  <c r="W5" i="5"/>
  <c r="J5" i="5"/>
  <c r="E5" i="5"/>
  <c r="W4" i="5"/>
  <c r="E4" i="5"/>
  <c r="M4" i="5" s="1"/>
  <c r="W3" i="5"/>
  <c r="E3" i="5"/>
  <c r="M3" i="5" s="1"/>
  <c r="W17" i="1"/>
  <c r="J17" i="1"/>
  <c r="M17" i="1" s="1"/>
  <c r="E17" i="1"/>
  <c r="W16" i="1"/>
  <c r="J16" i="1"/>
  <c r="E16" i="1"/>
  <c r="W15" i="1"/>
  <c r="J15" i="1"/>
  <c r="E15" i="1"/>
  <c r="W14" i="1"/>
  <c r="J14" i="1"/>
  <c r="E14" i="1"/>
  <c r="W13" i="1"/>
  <c r="J13" i="1"/>
  <c r="M13" i="1" s="1"/>
  <c r="E13" i="1"/>
  <c r="W12" i="1"/>
  <c r="J12" i="1"/>
  <c r="E12" i="1"/>
  <c r="W11" i="1"/>
  <c r="E11" i="1"/>
  <c r="M11" i="1" s="1"/>
  <c r="W10" i="1"/>
  <c r="E10" i="1"/>
  <c r="M10" i="1" s="1"/>
  <c r="W9" i="1"/>
  <c r="J9" i="1"/>
  <c r="E9" i="1"/>
  <c r="W8" i="1"/>
  <c r="J8" i="1"/>
  <c r="E8" i="1"/>
  <c r="W7" i="1"/>
  <c r="J7" i="1"/>
  <c r="E7" i="1"/>
  <c r="W6" i="1"/>
  <c r="J6" i="1"/>
  <c r="E6" i="1"/>
  <c r="W5" i="1"/>
  <c r="J5" i="1"/>
  <c r="E5" i="1"/>
  <c r="W4" i="1"/>
  <c r="J4" i="1"/>
  <c r="E4" i="1"/>
  <c r="W3" i="1"/>
  <c r="J3" i="1"/>
  <c r="E3" i="1"/>
  <c r="X31" i="10" l="1"/>
  <c r="W22" i="5"/>
  <c r="M15" i="1"/>
  <c r="M5" i="5"/>
  <c r="M9" i="5"/>
  <c r="M13" i="5"/>
  <c r="M17" i="5"/>
  <c r="M6" i="6"/>
  <c r="M10" i="6"/>
  <c r="M14" i="6"/>
  <c r="M18" i="6"/>
  <c r="M22" i="6"/>
  <c r="M4" i="10"/>
  <c r="M8" i="10"/>
  <c r="M12" i="10"/>
  <c r="M16" i="10"/>
  <c r="M20" i="10"/>
  <c r="M23" i="10"/>
  <c r="M27" i="10"/>
  <c r="M5" i="13"/>
  <c r="M8" i="5"/>
  <c r="M12" i="5"/>
  <c r="M16" i="5"/>
  <c r="M20" i="5"/>
  <c r="M5" i="6"/>
  <c r="M9" i="6"/>
  <c r="M13" i="6"/>
  <c r="M17" i="6"/>
  <c r="M21" i="6"/>
  <c r="M7" i="10"/>
  <c r="M11" i="10"/>
  <c r="M15" i="10"/>
  <c r="M19" i="10"/>
  <c r="M22" i="10"/>
  <c r="M26" i="10"/>
  <c r="M30" i="10"/>
  <c r="M4" i="13"/>
  <c r="M8" i="13"/>
  <c r="C18" i="3"/>
  <c r="W12" i="12"/>
  <c r="X25" i="6"/>
  <c r="M3" i="1"/>
  <c r="M5" i="1"/>
  <c r="C39" i="3" s="1"/>
  <c r="M7" i="1"/>
  <c r="M9" i="1"/>
  <c r="M4" i="1"/>
  <c r="M6" i="1"/>
  <c r="M8" i="1"/>
  <c r="M12" i="1"/>
  <c r="M14" i="1"/>
  <c r="M16" i="1"/>
  <c r="F23" i="3"/>
  <c r="G7" i="4"/>
  <c r="C37" i="3"/>
  <c r="F21" i="3"/>
  <c r="G9" i="4"/>
  <c r="C41" i="3"/>
  <c r="F25" i="3"/>
  <c r="C36" i="3"/>
  <c r="F20" i="3"/>
  <c r="C44" i="3"/>
  <c r="F28" i="3"/>
  <c r="G8" i="4"/>
  <c r="F22" i="3"/>
  <c r="C38" i="3"/>
  <c r="C40" i="3"/>
  <c r="F24" i="3"/>
  <c r="C45" i="3"/>
  <c r="F29" i="3"/>
  <c r="C34" i="3" l="1"/>
  <c r="G6" i="4"/>
  <c r="F18" i="3"/>
  <c r="C12" i="4" l="1"/>
  <c r="C14" i="4"/>
</calcChain>
</file>

<file path=xl/sharedStrings.xml><?xml version="1.0" encoding="utf-8"?>
<sst xmlns="http://schemas.openxmlformats.org/spreadsheetml/2006/main" count="2956" uniqueCount="486">
  <si>
    <t>Br.</t>
  </si>
  <si>
    <t>Naziv Iniciative</t>
  </si>
  <si>
    <t xml:space="preserve">Institucija </t>
  </si>
  <si>
    <t>Vrsta inicijative</t>
  </si>
  <si>
    <t>Da li treba biti konsultacija sa javnošću?</t>
  </si>
  <si>
    <t>Plan konsultacije</t>
  </si>
  <si>
    <t>Da li je kosultirano na platformi?</t>
  </si>
  <si>
    <t>Datum početka procesa onlajn konsultacije
(dd / mm / gggg)</t>
  </si>
  <si>
    <t>Datum završetka procesa onlajn konsultacije
(dd / mm / gggg)</t>
  </si>
  <si>
    <t xml:space="preserve">Trajanje procesa konsultacija </t>
  </si>
  <si>
    <t xml:space="preserve">Objavljen je konsultacijski dokument  </t>
  </si>
  <si>
    <t xml:space="preserve">Završni izveštaj je objavljen  </t>
  </si>
  <si>
    <t>Da li je inicijativa odobrena?</t>
  </si>
  <si>
    <t>Datum odobrenja
(dd / mm / gggg)</t>
  </si>
  <si>
    <t>Ako se ne konsultujete, dajte opravdanje:</t>
  </si>
  <si>
    <t>Koji dokumenti su bili dostupni javnosti?</t>
  </si>
  <si>
    <t xml:space="preserve">
Koje metode se koriste za konsultacije?</t>
  </si>
  <si>
    <t xml:space="preserve">Broj učesnika u javnim konsultacijama </t>
  </si>
  <si>
    <t xml:space="preserve">
Broj komentara u potpunosti odobren</t>
  </si>
  <si>
    <t xml:space="preserve">
Broj komentara delimično odobren</t>
  </si>
  <si>
    <t>Broj komentara odbijen</t>
  </si>
  <si>
    <t>Ukupan broj komentara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</si>
  <si>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</si>
  <si>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</si>
  <si>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</si>
  <si>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</si>
  <si>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</si>
  <si>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</si>
  <si>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</si>
  <si>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</si>
  <si>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</si>
  <si>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</si>
  <si>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</si>
  <si>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</si>
  <si>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</si>
  <si>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</si>
  <si>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</si>
  <si>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</si>
  <si>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</si>
  <si>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</si>
  <si>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</si>
  <si>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</si>
  <si>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</si>
  <si>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</si>
  <si>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Ured Premijera</t>
  </si>
  <si>
    <t>(P) Nacrt Uredba</t>
  </si>
  <si>
    <t>D</t>
  </si>
  <si>
    <t>17/06/20017</t>
  </si>
  <si>
    <t>Nacrt Uredba i dokumenat konsultacije</t>
  </si>
  <si>
    <t xml:space="preserve">Platforma
</t>
  </si>
  <si>
    <t>Projekt Rregullore (QRK) nr.2017 per punen e bordit mbikeqyres te agjencise kosovare per krahasim dhe verifikim te prones</t>
  </si>
  <si>
    <t>17/06/2017</t>
  </si>
  <si>
    <t>Platforma</t>
  </si>
  <si>
    <t>(D) Nacrt Administrativno uputstvo</t>
  </si>
  <si>
    <t>Nacrt Administrativno uputstvo, dokumenat konsultacije</t>
  </si>
  <si>
    <t>Nacrt zakona o normativnim aktima</t>
  </si>
  <si>
    <t>(D) Nacrt zakona</t>
  </si>
  <si>
    <t>21/12/2017</t>
  </si>
  <si>
    <t>Nacrt zakona i dokumenat konsultacije</t>
  </si>
  <si>
    <t>(D) Nacrt koncept dokumenta</t>
  </si>
  <si>
    <t>01/12.2017</t>
  </si>
  <si>
    <t>Nacrt koncept dokumenta i
dokumenat konsultacije</t>
  </si>
  <si>
    <t>13/10/2017</t>
  </si>
  <si>
    <t>(P) Nacrt strategije</t>
  </si>
  <si>
    <t>(D) Drugi dokumenat</t>
  </si>
  <si>
    <t>(P) Nacrt plana podzakonskih akata</t>
  </si>
  <si>
    <t>Kancelarija za javnu komunikaciju</t>
  </si>
  <si>
    <t>(D) Nacrt lista koncept dokumenata</t>
  </si>
  <si>
    <t>Ministarstvo Ekonomskog Razvoja</t>
  </si>
  <si>
    <t xml:space="preserve">24/11/2017 </t>
  </si>
  <si>
    <t>N</t>
  </si>
  <si>
    <t>U procesu revizije</t>
  </si>
  <si>
    <t xml:space="preserve">Koncept dokumenat
Dokumenat konsultacije </t>
  </si>
  <si>
    <t>Platforma
U pisanoj formi</t>
  </si>
  <si>
    <t xml:space="preserve">Ministarstvo Ekonomskog Razvoja </t>
  </si>
  <si>
    <t xml:space="preserve">28/11/2017 </t>
  </si>
  <si>
    <t>Koncept dokumenat
Dokumenat konsultacije</t>
  </si>
  <si>
    <t xml:space="preserve"> Platforma u pisanoj formi</t>
  </si>
  <si>
    <t>20.12.2017</t>
  </si>
  <si>
    <t xml:space="preserve"> Platforma u pisanoj formi </t>
  </si>
  <si>
    <t>Nacrt zakona
Dokumenat konsultacije</t>
  </si>
  <si>
    <t>Platforma u pisanoj formi</t>
  </si>
  <si>
    <t>06.10.2017</t>
  </si>
  <si>
    <t>15.12.2107</t>
  </si>
  <si>
    <t>24.10.2017</t>
  </si>
  <si>
    <t xml:space="preserve">Nacrt Asministrativnog uputstva Platforma </t>
  </si>
  <si>
    <t>Platforma, sastanci sa interesnim grupama</t>
  </si>
  <si>
    <t>Projekt Udhëzim Administrativ (QRK) Nr.09/2017 për themelimin, financimin dhe operimn e zyrave komunale të energjisë</t>
  </si>
  <si>
    <t>30.08.2017</t>
  </si>
  <si>
    <t>(D) Godišnji nacrt planovi javnih organa</t>
  </si>
  <si>
    <t>02.08.2017</t>
  </si>
  <si>
    <t>Nacrt plana</t>
  </si>
  <si>
    <t>08.08.2017</t>
  </si>
  <si>
    <t xml:space="preserve">Uredba o minimalnim standardima za javne konsultacije nije bila na snazi </t>
  </si>
  <si>
    <t xml:space="preserve">Nacrt Administrativno uputstvo </t>
  </si>
  <si>
    <t>30.06.2017</t>
  </si>
  <si>
    <t>16.05.2017</t>
  </si>
  <si>
    <t>22.03.2017</t>
  </si>
  <si>
    <t>08.03.2017</t>
  </si>
  <si>
    <t xml:space="preserve">Nacrt Uredba </t>
  </si>
  <si>
    <t>Datum početka procesa konsultacije na platformi
(dd / mm / gggg)</t>
  </si>
  <si>
    <t>Datum završetka procesa konsultacije na platformi
(dd / mm / gggg)</t>
  </si>
  <si>
    <t>Kolona 1</t>
  </si>
  <si>
    <t xml:space="preserve">
Broj učesnika koji su doprineli (uključujući: sastanke, platformu, putem e-mail adrese)</t>
  </si>
  <si>
    <t>MINISTARSTVO TRGOVINE I INDUSTRIJE</t>
  </si>
  <si>
    <t>23.12.2017 - U VLADI</t>
  </si>
  <si>
    <t>Koncept dokumenat, Dokumenat konsultacije, Izveštaj o procesu konsultacija</t>
  </si>
  <si>
    <t xml:space="preserve">Platforma, U pisanoj formi </t>
  </si>
  <si>
    <t>20.12.2017 - U VLADI</t>
  </si>
  <si>
    <t xml:space="preserve">Koncept dokumenat, Dokumenat konsultacije, Izveštaj </t>
  </si>
  <si>
    <t xml:space="preserve">Koncept dokumenat, Dokumenat konsultacije, Izveštaj  </t>
  </si>
  <si>
    <t>Platforma, U pisanoj formi</t>
  </si>
  <si>
    <t>Koncept dokumenat, Dokumenat konsultacije, Izveštaj</t>
  </si>
  <si>
    <t>MTI</t>
  </si>
  <si>
    <t>23.11.2017</t>
  </si>
  <si>
    <t>Koncept dokumenat, Dokumenat konsultacije</t>
  </si>
  <si>
    <t>12.01.2018</t>
  </si>
  <si>
    <t xml:space="preserve">Koncept dokumenat, Dokumenat konsultacije, Izveštaj </t>
  </si>
  <si>
    <t>Koncept dokumenat, Dokumenat konsultacije, Izveštaj, Sastanci sa interesnim grupama</t>
  </si>
  <si>
    <t>Platforma, U pisanoj formi, Sastanci sa interesnim grupama</t>
  </si>
  <si>
    <t>19.05.2017</t>
  </si>
  <si>
    <t>Ministarstvo rada i socijalne zaštite</t>
  </si>
  <si>
    <t>14/05/2017</t>
  </si>
  <si>
    <t>NE</t>
  </si>
  <si>
    <t>Platforma
u pisanoj formi, javni sastanci</t>
  </si>
  <si>
    <t>26/5/2017</t>
  </si>
  <si>
    <t>15/6/2017</t>
  </si>
  <si>
    <t>Nacrt Administrativno uputstvo
Dokumenat konsultacije</t>
  </si>
  <si>
    <t>Platforma, u pisanoj formi</t>
  </si>
  <si>
    <t>28/06/2017</t>
  </si>
  <si>
    <t xml:space="preserve">
Platforma, u pisanoj formi
</t>
  </si>
  <si>
    <t>Nacrt Uredba
Dokumenat konsultacije</t>
  </si>
  <si>
    <t>Strategija, Dokumenat konsultacije</t>
  </si>
  <si>
    <t>Akcioni plan, Dokumenat konsultacije</t>
  </si>
  <si>
    <t>Nacrt uredba
Dokumenat konsultacije</t>
  </si>
  <si>
    <t>Ministarstvo Unutrašnjih Poslova</t>
  </si>
  <si>
    <t>30/11/2017</t>
  </si>
  <si>
    <t xml:space="preserve">Nacrt Strategija
Dokumenat konsultacije </t>
  </si>
  <si>
    <t>Platforma
Konsultacije u pisanoj/elektronskoj formi</t>
  </si>
  <si>
    <t>26/12/2017</t>
  </si>
  <si>
    <t>Nacrt Strategija
Dokumenat konsultacije</t>
  </si>
  <si>
    <t xml:space="preserve">D </t>
  </si>
  <si>
    <t>Ministria e Mjedisit dhe Planifikimit Hapësinor</t>
  </si>
  <si>
    <t>Nacrt dokumenat</t>
  </si>
  <si>
    <t xml:space="preserve"> Pismene konsultacije, Publikacije na onlajn platformi, Profesionalne radne grupe</t>
  </si>
  <si>
    <t>Ministarstvo sredine i prostornog planiranja</t>
  </si>
  <si>
    <t>Nacrt dokumenat, Dakumenat konsultacije</t>
  </si>
  <si>
    <t xml:space="preserve"> Publikacije na onlajn platformi, Profesionalne radne grupe</t>
  </si>
  <si>
    <t xml:space="preserve"> k. me shkrim, Publikime ne plateformen online, Grupe punuese profesionale</t>
  </si>
  <si>
    <t xml:space="preserve"> Publikacije na onlajn platformi, Profesionalne radne grupe </t>
  </si>
  <si>
    <t xml:space="preserve"> me shkrim, Publikime ne plateformen online, Grupe punuese profesionale</t>
  </si>
  <si>
    <t xml:space="preserve">Nacrt dokumenat, Dokumenat konsultacije </t>
  </si>
  <si>
    <t>Nacrt dokumenta planiranja</t>
  </si>
  <si>
    <t xml:space="preserve"> Publikacije na onlajn platformi, radionice sa interesnim grupama</t>
  </si>
  <si>
    <t xml:space="preserve">Nacrt dokumenat </t>
  </si>
  <si>
    <t>radionice sa intersnim grupama, Publikacije na onlajn platformi, Profesionalne radne grupe</t>
  </si>
  <si>
    <t>Ministartsvo za Kosovske Bezbednosne Snage</t>
  </si>
  <si>
    <t xml:space="preserve">23/03/2017 </t>
  </si>
  <si>
    <t>Nacrt  Uredba   Dokumenat konsultacije</t>
  </si>
  <si>
    <t xml:space="preserve">Platforma               Pismene konsultacije </t>
  </si>
  <si>
    <t>29/03/2017</t>
  </si>
  <si>
    <t>18/04/2017</t>
  </si>
  <si>
    <t>31/03/2017</t>
  </si>
  <si>
    <t>20/04/2017</t>
  </si>
  <si>
    <t>16/06/2017</t>
  </si>
  <si>
    <t>14/08/2017</t>
  </si>
  <si>
    <t>Platforma               Pismene konsultacije</t>
  </si>
  <si>
    <t>22/11/2017</t>
  </si>
  <si>
    <t>27/12/2017</t>
  </si>
  <si>
    <t>17/11/2017</t>
  </si>
  <si>
    <t xml:space="preserve">Ministarstvo Finansija </t>
  </si>
  <si>
    <t>24/02/2017</t>
  </si>
  <si>
    <t>29/09/2017</t>
  </si>
  <si>
    <t xml:space="preserve">Nacrt  Zakona                    Dokumenat konsultacije </t>
  </si>
  <si>
    <t xml:space="preserve">Platforma                             Email                                   Javni sastanci </t>
  </si>
  <si>
    <t>20.10.2017</t>
  </si>
  <si>
    <t>Ministarstvo Finansija</t>
  </si>
  <si>
    <t>30/03/2017</t>
  </si>
  <si>
    <t>13/06/2017</t>
  </si>
  <si>
    <t xml:space="preserve">Nacrt Uredba                  Dokumenat konsultacije Priručnik </t>
  </si>
  <si>
    <t>17/05/2017</t>
  </si>
  <si>
    <t>28.06.2017</t>
  </si>
  <si>
    <t xml:space="preserve">Nacrt Uputstva                  Dokumenat konsultacije </t>
  </si>
  <si>
    <t xml:space="preserve">Platforma                             Email                                   </t>
  </si>
  <si>
    <t xml:space="preserve">Nacrt Uredba                  Dokumenat konsultacije </t>
  </si>
  <si>
    <t>Platforma     email</t>
  </si>
  <si>
    <t xml:space="preserve">Platforma                                         Emaili </t>
  </si>
  <si>
    <t>15.12.2017</t>
  </si>
  <si>
    <t>Nacrt Uredba,  dok.konsul.</t>
  </si>
  <si>
    <t xml:space="preserve">Platforma , Email </t>
  </si>
  <si>
    <t>23/11/2017</t>
  </si>
  <si>
    <t>Nacrt Zakona  , dok. konsultacije</t>
  </si>
  <si>
    <t xml:space="preserve">Platforma     Email                                                       </t>
  </si>
  <si>
    <t>MALS</t>
  </si>
  <si>
    <t>23/08/2017</t>
  </si>
  <si>
    <t>Nacrt Uredba</t>
  </si>
  <si>
    <t>1. Pismene konsultacije                        2. Publikacija na vebsajtu/Platforma
3. Javni sastanci</t>
  </si>
  <si>
    <t/>
  </si>
  <si>
    <t>Nacrt zakona                                       Dokumenat konsultacije</t>
  </si>
  <si>
    <t>29/12/2017</t>
  </si>
  <si>
    <t>1. Pismene konsultacije                        2. Publikacija na vebsajtu/Platforma
3. Sastanci sa TAIEX ekspertima            4.Sastanci sa radnom grupom</t>
  </si>
  <si>
    <t>MI</t>
  </si>
  <si>
    <t>24.03.2017</t>
  </si>
  <si>
    <t>MIAAAAAAAAAAAAAA</t>
  </si>
  <si>
    <t>30.03.2017</t>
  </si>
  <si>
    <t>18.05.2017</t>
  </si>
  <si>
    <t>23.06.2018</t>
  </si>
  <si>
    <t>21.06.2017</t>
  </si>
  <si>
    <t>20.06.2017</t>
  </si>
  <si>
    <t>05.09.2017</t>
  </si>
  <si>
    <t>03.07.2017</t>
  </si>
  <si>
    <t>06.07.2017</t>
  </si>
  <si>
    <t>05.01.2018</t>
  </si>
  <si>
    <t>30.01.2017</t>
  </si>
  <si>
    <t>29.09.2017</t>
  </si>
  <si>
    <t>08.09.2017</t>
  </si>
  <si>
    <t>13.10.2017</t>
  </si>
  <si>
    <t>Pisanje konsultacija
Platforma
Javni sastanak</t>
  </si>
  <si>
    <t>Ministarstvo Pravde</t>
  </si>
  <si>
    <t>26/10/2017</t>
  </si>
  <si>
    <t>20/12/2017</t>
  </si>
  <si>
    <t>Nacrt dokumenat  i Dokumenat konsultacije</t>
  </si>
  <si>
    <t>pismena konsultacija i putem online platforme</t>
  </si>
  <si>
    <t>18/10/2017</t>
  </si>
  <si>
    <t>29/01/2018</t>
  </si>
  <si>
    <t>Koncept dokumenat  i Dokumenat konsultacije</t>
  </si>
  <si>
    <t>30/10/2017</t>
  </si>
  <si>
    <t>15/11/2017</t>
  </si>
  <si>
    <t>31/10/2017</t>
  </si>
  <si>
    <t>Nacrt zakona i Dokumenat konsultacije</t>
  </si>
  <si>
    <t>Projektligji për përgjegjësinë disiplinore të gjyqtarëve dhe prokurorëve</t>
  </si>
  <si>
    <t>14/12/2017</t>
  </si>
  <si>
    <t>MD</t>
  </si>
  <si>
    <t>Ministarstva koja nisu prijavila konsultacije sa javnošću tokom 2017. godine</t>
  </si>
  <si>
    <t>Ministarstvo poljoprivrede, šumarstva i ruralnog razvoja</t>
  </si>
  <si>
    <t>Ministarstvo za zajednice i povratak</t>
  </si>
  <si>
    <t>Ministarstvo kulture, omladine i sporta - nije prijavilo</t>
  </si>
  <si>
    <t xml:space="preserve">Ministarstvo inostranih poslova </t>
  </si>
  <si>
    <t>Ministarstvo obrazovanja Nauka i tehnologija</t>
  </si>
  <si>
    <t>SECTOR REFORM CONTRACT - MONITORING AND REPORT FOR INDICATOR 2 - PUBLIC CONSULTATIONS</t>
  </si>
  <si>
    <t/>
  </si>
  <si>
    <t>(P) Projekt koncept dokumentet</t>
  </si>
  <si>
    <t>(P) Projekt Ligj</t>
  </si>
  <si>
    <t>(P) Projekt strategjitë</t>
  </si>
  <si>
    <t>INDICATOR 2 SRC (%) 2017</t>
  </si>
  <si>
    <t>=</t>
  </si>
  <si>
    <t>Number of draft policy and legislative proposals that were submitted for public consultation</t>
  </si>
  <si>
    <t>Total number of draft policy and legislative proposals adopted by the Government that were required to be submitted for public consultation</t>
  </si>
  <si>
    <t>Numri i projekt propozimeve të iniciuara</t>
  </si>
  <si>
    <t>(P) Projekt planet vjetore të organeve publike</t>
  </si>
  <si>
    <t>(P) Projekt plani i akteve nënligjore</t>
  </si>
  <si>
    <t>(P) Projekt Udhezim Administrativ</t>
  </si>
  <si>
    <t>(P) Projekt Rregullore</t>
  </si>
  <si>
    <t>(P) Projekt Plani vjetor i dokumenteve strategjike</t>
  </si>
  <si>
    <t>(P) Projekt programi legjislativ i Qeverisë</t>
  </si>
  <si>
    <t>(P) Projekt lista e koncept dokumenteve</t>
  </si>
  <si>
    <t>(P) Dokument tjetër</t>
  </si>
  <si>
    <t>(J) Urgjencës në kuptimin e nenit 33 të Rregullorës nr.09/2011</t>
  </si>
  <si>
    <t xml:space="preserve">(J) Situatave të tjera përjashtimore </t>
  </si>
  <si>
    <t>Numri i projekt iniciativave që i nënshtrohen konsultimit publik</t>
  </si>
  <si>
    <t>Numri i projekt iniciativave që janë dorëzuar në konsultim publik</t>
  </si>
  <si>
    <t>Numri i projekt iniciativave që nuk janë subjekt i konsultimit publik dhe arsyet përkatëse</t>
  </si>
  <si>
    <t>Type of documents</t>
  </si>
  <si>
    <t>Was it consulted? (Y/N)</t>
  </si>
  <si>
    <t>Should it be consultated? (Y/N)</t>
  </si>
  <si>
    <t>P</t>
  </si>
  <si>
    <t>V</t>
  </si>
  <si>
    <t>Y</t>
  </si>
  <si>
    <t>J</t>
  </si>
  <si>
    <t>E</t>
  </si>
  <si>
    <t>N</t>
  </si>
  <si>
    <t>Consultation Planning Document was published (Y/N) (manual)</t>
  </si>
  <si>
    <t>Consultation Document was published (Y/N) (manual)</t>
  </si>
  <si>
    <t>Consultation Report / Feedback Report has been published (Y/N) (manual)</t>
  </si>
  <si>
    <t>Was the Initiative approved by Minister/Government? (manual)</t>
  </si>
  <si>
    <t>Nacrt zakona o zaštiti ličnih podataka</t>
  </si>
  <si>
    <t>Nacrt zakona o pristupu javnim dokumentima i informacijama</t>
  </si>
  <si>
    <t>NACRT KONCEPT DOKUMENTA O SLUZBI ZA KOMUNIKACIJU VLADE SA JAVNOSCU</t>
  </si>
  <si>
    <t>NACRT Programa ekonomskih reformi - Prednosti strukturne reforme</t>
  </si>
  <si>
    <t>Nacrt Strategije protiv korupcije 2018-2022</t>
  </si>
  <si>
    <t>Nacrt Akcionog plana za borbu protiv korupcije 2018-2022</t>
  </si>
  <si>
    <t>Konceptni dokument za smanjenje troškova proširenja elektronskih komunikacionih mreža za velike brzine</t>
  </si>
  <si>
    <t>KONCEPT DOKUMENT O ELEKTRONSKOJ IDENTIFIKACIJI I USLUGAMA POVERENJA ZA ELEKTRONSKE TRANSAKCIJE</t>
  </si>
  <si>
    <t>ADMINISTRATIVNO UPUTSTVO (MER) BR.09/2017 O USPOSTAVLJANJU ONE STOP SHOP ZA OBNOVLJIVE IZVORE ENERGIJE</t>
  </si>
  <si>
    <t>PROJEKTNI ZAKON O IZMENAMA I DOPUNAMA ZAKONA BR. 05/ L - 085 O ENERGETICI</t>
  </si>
  <si>
    <t>NACRTZAKON O GEOLOŠKOJ SLUŽBI KOSOVA</t>
  </si>
  <si>
    <t>NACRT ZAKONA O POŠTANSKIM USLUGAMA</t>
  </si>
  <si>
    <t>Konceptni dokumenat o Javnim Preduzećima</t>
  </si>
  <si>
    <t>Nacrt Zakona o Opremi Pod Pritiskom</t>
  </si>
  <si>
    <t>Predlog Administrativnog uputstva o sigurnosti snabdevanja prirodnim gasom</t>
  </si>
  <si>
    <t>Treći Nacionalni akcioni plan za energetsku efikasnost (NAPEE) na Kosovu</t>
  </si>
  <si>
    <t>Nacrt Administrativnog Uputstva (MER) Br. 07/2017 o nivou rezervi goriva koje moraju da drže proizvođači električne energije</t>
  </si>
  <si>
    <t xml:space="preserve">Nacrt Pravilnika (MER) Br. 05/2017 o Izgradnji, Instaliranju i Nadgledanju Elektronske Komunikacione Infrastrukture </t>
  </si>
  <si>
    <t>Administrativno uputstvo (MER) br.06 / 2017 o Promovisanju korišćenja energije iz obnovljivih izvora</t>
  </si>
  <si>
    <t>Administrativno uputstvo (MER) br. 05/2017. Ciljevi energije iz obnovljivih izvora</t>
  </si>
  <si>
    <t>Administrativno uputstvo (MER) br.04 / 2017 o pravilima za restriktivne mere snabdevanja električnom energijom u vanrednim situacijama</t>
  </si>
  <si>
    <t xml:space="preserve">Administrativno uputstvo (MER) 03/2017 O pravilima za sigurnosne zone </t>
  </si>
  <si>
    <t>Administrativno uputstvo (MER) br.02 / 2017 o vrstama i količinama minimalnih rezervi goriva ili rezervnih proizvodnih kapaciteta za preduzeća toplotne energije.</t>
  </si>
  <si>
    <t>Administrativno uputstvo (MER) br. 1/2017 o promovisanju zajedničkih regionalnih investicija u energetski sektor</t>
  </si>
  <si>
    <t>NACRT ZAKONA O TEHNICKIM ZAHTEVIMA ZA PROIZVODE I OCENJIVANJE USAGLAŠENOSTI</t>
  </si>
  <si>
    <t>LNACRT ZAKONA O METROLOGIJI</t>
  </si>
  <si>
    <t>NACRT ZAKON O ZAŠTITNIM MERAMA NA UVOZE</t>
  </si>
  <si>
    <t>KONCEPT DOKUMENT U OBLASTI INSPEKCIJA</t>
  </si>
  <si>
    <t>KONCEPT DOKUMENT ZA OBLAST TRGOVINE</t>
  </si>
  <si>
    <t>ADMINISTRATIVNU UPUTSTVO br. XX/ 2017 O ODREĐIVANJU TARIFA ZA AKREDITACIJU</t>
  </si>
  <si>
    <t>ADMINISTRATIVNO UPUTSTVO (MTI) BR. 00/2017 O RASPODELU FINANSIJSKIH SREDSTAVA OD EKONOMSKE KATEGORIJE SUBVENCIJE I TRANSFERA</t>
  </si>
  <si>
    <t>ADMINISTRATIVNO UPUTSTVO (VRK) BR. 00/2017 O NAČINU FUNKSIONISANJA JEDINSTVENE KONTAKTNE TAČKE</t>
  </si>
  <si>
    <t>ADMINISTRATIVNO UPUTSTVO (MTI) Br. 00/2017 O POSTUPKU OBAVEŠTAVANJA I OCENJIVANJA USKLAĐENOSTI NACRTA NORMATIVNIH AKATA SA ZAKONOM O USLUGAMA</t>
  </si>
  <si>
    <t>ADMINISTRATIVNO UPUTSTVO (MTI) Br. 00/2017 O BOCAMA KAO MERNIM POSUDAMA</t>
  </si>
  <si>
    <t xml:space="preserve">ADMINISTRATIVNO UPUTSTVO (MTI) Br. 00/2017 O FORMI I SADRŽAJU REGISTRA STRANIH INVESTICIJA </t>
  </si>
  <si>
    <t>ADMINISTRATIVNO UPUTSTVO(MTI) Br. 00/2017 O NAČINU STAVLJANJA NA RASPOLAGANJE NEPOKRETNE IMOVINE U VLASNIŠTVU JAVNIH PREDUZEĆA ZA RAZVOJ I SPROVOĐENJE PROJEKATA ZA STRATEŠKE INVESTICIJE</t>
  </si>
  <si>
    <t>ADMINISTRATIVNU UPUTSTVO br. XX/ 2017 ODREĐIVANJE TARIFA ZA AKREDITACIJU</t>
  </si>
  <si>
    <t>A.UP.ZA ODREĐIVANJE OBLIKA, SADRŽINE I UPOTREBLAVANJE DAK LOGO I SIMBOLA ZA AKREDITACIJU</t>
  </si>
  <si>
    <t>NACRT UREDBA (MTI) BR. XX/2017 O OBELEŽAVANJU I OZNAČAVANJU TEKSTILNIH PROIZVODA DRAFTRREGULLORE NR. (MTI) NR. XX/2017 PËR ETIKETIMIN DHE SHËNJIMIN E PRODUKTEVE TË TEKSTILIT</t>
  </si>
  <si>
    <t>UREDBA (MTI) BR. XX/2017 O BEZBEDNOSTI LIFTOVA U UPOTREBI</t>
  </si>
  <si>
    <t xml:space="preserve">NACRT UREDBA ( MTI) Br.00/2017 O NEAUTOMATSKIM VAGAMA </t>
  </si>
  <si>
    <t>NACRT UREDBA (MTI) BR. 03/2017 O RADU I FUNKCIONISANJU MEĐUMINISTARSKE KOMISIJE ZA STRATEŠKE INVESTICIJE</t>
  </si>
  <si>
    <t xml:space="preserve">UREDBA O PROFESIONALNOM SAVETU ZA AKREDITACIJU </t>
  </si>
  <si>
    <t>UREDBA O SAVETU ZA AKREDITACIJU</t>
  </si>
  <si>
    <t>ADMINISTRATIVNO UPUTSTVO (VRK) BR. 00/2017 O NAČINU I METODAMA VERIFIKACIJE ISPUNJAVANJA KRITERIJUMA ZA ODREĐIVANJE STATUSA STRATEŠKOG INVESTITORA I FINANSIRANJE STRATEŠKIH PROJEKATA</t>
  </si>
  <si>
    <t>NACRT UREDBA LABORATORIJE ZA TESTIRANJE TEČNIH NAFTNIH GORIVA</t>
  </si>
  <si>
    <t>SEKTORNA STRATEGIJA 2018-2022</t>
  </si>
  <si>
    <t>KONCEPT DOKUMENT Za regulisanje oblasti prava na beneficja i usluge Osoba sa Ograničenim Sposobnostima</t>
  </si>
  <si>
    <t>ADMINISTRATIVNO NACRT UPUTSTVO (MRSZ ) BR.08/2017 ZA IZMENU I DOPUNU ADMINISTRATIVNOG UPUTSTVA BR.02/2016 ZA REGULISANJE PORODIČNOG STARATELJSTVA NA KOSOVU</t>
  </si>
  <si>
    <t>NACRT ADMINISTRATIVNO UPUTSTVO BR.xx/2017 ZA REGULISANJE SMEŠTAJA DECE BEZ RODITELJSOG STARANJA U DOMOVIMA SA BAZOM U ZAJEDNICI I DOMOVIMA ZA PRIVREMENI SMEŠTAJ</t>
  </si>
  <si>
    <t>NACRT- UREDBE (MRSS) BR.10/2017 O SIGURNOSTI I ZAŠTITI ZDRAVLJA ZAPOSLENIH OD RIZIKA U VEZI SA DELOVANJEM HEMIJSKIH AGENSA NA RADNOM MESTU</t>
  </si>
  <si>
    <t xml:space="preserve">NACRT UREDBA (MRSZ) BR.05 /2017 O ZAŠTITI ZAPOSLENIH OD RIZIKA U VEZI IZLOŽENJA PREMA BIOLOŠKIM AGENSIMA NA RADU </t>
  </si>
  <si>
    <t>NACRT UREDBA BR.04/2017(MRSZ) ZA ZAŠTITU ZAPOSLENIH OD RIZIKA U VEZI SA KANCEROGENIM I MUTAGENIMA NA RADU</t>
  </si>
  <si>
    <t>NACRT UREDBA (MRSZ) BR. 03/2017 O SPREČAVANJU POVREDA NA RADNOM MESTU OD OŠTRIH PREDMETA U SEKTORU ZDRAVSTVENE ZAŠTITE I BOLNICAMA</t>
  </si>
  <si>
    <t>NACRT UREDBA (MRSZ) BR.XX/2017 ZA AKTIVNE MERE TRZISTA RADA</t>
  </si>
  <si>
    <t xml:space="preserve">NACRT UREDBA (MRSZ) BR.09/2017 O ZAŠTITI ZAPOSLENIH OD RIZIKA VEZANIH ZA OPTIČKO ZRAČENJE NA RADNOM MESTU </t>
  </si>
  <si>
    <t>NACRT UREDBE (MRSZ) BR.08/2017 O ZAŠTITI ZAPOSLENIH OD RIZIKA U VEZI SA ELEKROMAGNETNIH POLA NA RADNOM MESTU</t>
  </si>
  <si>
    <t>AKCIONI PLAN: RAST ZAPOŠLJAVANJA MLADIH</t>
  </si>
  <si>
    <t>Nacrt uredba (MRSZ) Br.xx/2017 o Zaštiti Zaposlenih i Drugih Radnika koji su Izloženi Jonizujućem Zračenju</t>
  </si>
  <si>
    <t>NACRT UREDBA (MRSZ) BR.11/2017 O RADU DEPOA ROBE MINISTARTSVA RADA SOCIJALNE ZAŠTITE</t>
  </si>
  <si>
    <t>NACRT-ADMINISTRATIVNO UPUTSTVO (MRSZ) BR.09/ 2017 O ODREÐIVANJU MINIMALNE PLATE U REPUBLICI KOSOVO</t>
  </si>
  <si>
    <t>NACRTADMINISTRATIVNO UPUTSTVO BR.xx/2017 ZA REGULISANJE ADMINISTRATIVNIH PROCEDURA ZA NAKNADU PORODILJSKOG ODSUSTVA PLACEN OD VLADE</t>
  </si>
  <si>
    <t>NACRTADMINISTRATIVNO UPUTSTVO (MRSZ) BR.03 / 2017 O IZMENI I DOPUNI ADMINISTRATIVNOG UPUTSTVA BR. 03/2015 ZA LICENCIRANJE NEJAVNIH PRUŽAOCA USLUGA ZAPOŠLJAVANJA</t>
  </si>
  <si>
    <t>Državna strategija za borbu protiv terorizma i Akcioni plan 2018 – 2022</t>
  </si>
  <si>
    <t>DRŽAVNA STRATEGIJA ZA ODRŽIVU REINTEGRACIJU REPATRIRANIH LICA NA KOSOVU I AKCIONI PLAN 2018-2022</t>
  </si>
  <si>
    <t>NACRT UREDBE (VRK) Br. XX/2017 O PROGRAMIMA OSNOVNIH I UNAPREĐENIH OBUKA I O STRUČNOM ISPITU U OBLASTI ZAŠTITE OD PRIRODNIH I DRUGIH NEPOGODA</t>
  </si>
  <si>
    <t>Nacrt - Administrativno uputstvo za pripremanje kandidata za polaganje strucnog ispita iz oblasti protiv pozarne zastite</t>
  </si>
  <si>
    <t>Nacrt-uredba o prijemu, dokumentovanju, evidentiranju, čuvanju i prevozu materijalnih dokaza</t>
  </si>
  <si>
    <t>Uredba (VRK) Br. 04/2016 za Reintegraciju Vraćenih Osoba i za Upravljanje Reintegraciju</t>
  </si>
  <si>
    <t>Nacrt Administrativno Uputstvo (MUP) br. Xx/2017 o Streljanama za Subjekte Koji Poseduju Opremu za Posebne Namene</t>
  </si>
  <si>
    <t>Administrativno Uputstvo za Oružje Kategorije C8</t>
  </si>
  <si>
    <t>Nacrt zakona o vatrogastvo i spašavanje</t>
  </si>
  <si>
    <t>Nacrt Zakona o Penzijama Policijskih Službenika Kosovske Policije i Radnika Policijskog Inspektorata Kosova sa Policijskim Ovlasćenjima</t>
  </si>
  <si>
    <t>Administrativno Uputstvo (MUP) br. 00/2017 o Centralnom Registru za Civilno Stanje</t>
  </si>
  <si>
    <t>NACERT ZAKONA O ZAŠTITI OD POŽARA</t>
  </si>
  <si>
    <t>Au O PROGRAMU, NAĆINU OSPOSOBLJAVANJA I DELOVANJA SAOBRAĆAJNIH ŠKOLSKIH JEDINICA, ODEĆU I AMBLEMIMA</t>
  </si>
  <si>
    <t>Uredbe o bezbednosti aviacije</t>
  </si>
  <si>
    <t>NACRT ADMINISTRATIVNO UPUTSTVO O KOLEKCIONARSKOM ORUŽJU</t>
  </si>
  <si>
    <t>Nacrt administrativno uputstvo o ugradjivanju posebnih signalizirajučih uredjaja na vozilima</t>
  </si>
  <si>
    <t>Nacrt-uredba o visini tarifa forenzičkih usluga u kosovskoj agenciji za forenziku</t>
  </si>
  <si>
    <t>Nacrt uredbe o lokacijama, uslovima izgradnje i održavanja skloništa, kao i tehničkim normativima za skloništa i adaptaciji objekata za skloništa</t>
  </si>
  <si>
    <t>Nacrt Administrativno Uputstvo Postupak za Etiku i Disciplinu u Kosovskoj Agenciji za Forenziku</t>
  </si>
  <si>
    <t>Nacrt Administrativno Uputstvo o Zapošljavanju i drugim Radnim Procedurama u Kosovskoj Agenciji za Forenziku</t>
  </si>
  <si>
    <t xml:space="preserve">Administrativno uputstvo on postupak za izdavanje lične karte </t>
  </si>
  <si>
    <t>Administrativno uputstvo za procedure dobijanja pasoša</t>
  </si>
  <si>
    <t xml:space="preserve">Administrativno uputstvo o Sadržaju elaborata o zaštiti od požara </t>
  </si>
  <si>
    <t>Nacrt-zakon o izmenu i dopunu zakona br. 04/l-219 o strancima</t>
  </si>
  <si>
    <t xml:space="preserve">Nacrt uredbe o priznanjima i nagradama u oblasti zaštite i spasavanja od prirodnih i drugih nepogoda </t>
  </si>
  <si>
    <t>Nacartadministrativno uputstvo (mup) br.... /2017 za utvrðivanje kršenje pravila, disciplinske mere i procedure za zaposlene u IKP.</t>
  </si>
  <si>
    <t xml:space="preserve">Nacrt Administrativno Uputstvo (MUP) br.xx/2017 za proceduru razmatranja prekršaja drumskog saobraćaja </t>
  </si>
  <si>
    <t>NACERT ADMINISTRATIVNO UPUSTVO (MIA) Br. XX/2017 PRISTUP U EVIDENCIJI PODATAKA O SAOBRAĆAJNIM UDESIMA, ZA VOZAČE I VOZILA</t>
  </si>
  <si>
    <t>ADMINISTRATIVNO UPUTSTVO (MUP) Br. 00 /2017 ADMINISTRATIVNO UPUTSTVO O UTVRĐIVANJU OBLIKA I SADRŽAJA VOZAČKE DOZVOLE REPUBLIKE KOSOVA</t>
  </si>
  <si>
    <t>NACRT ADMINISTRATIVNOG UPUTSTVA (MUP) BR. XX. 2017 O TESTIRANJU I SERVISIRANJU VATROGASNIH APARATA</t>
  </si>
  <si>
    <t xml:space="preserve">KONCEPT DOKUMENT O SPREČAVANJU I SUZBIJANJU KIBERNETIČKOG KRIMINALA </t>
  </si>
  <si>
    <t>DRŽAVNA STRATEGIJA ZA BORBU PROTIV NARKOTIKA I AKCIONI PLAN 2018 – 2022</t>
  </si>
  <si>
    <t>ADMINISTRATIVNO UPUTSTVO O APOSTILNOM PEČATU</t>
  </si>
  <si>
    <t>ADMINISTRATIVNO UPUTSTVO (MUP) BR. 00/2017 O REGISTRACIJI MOTORNIH VOZILA</t>
  </si>
  <si>
    <t xml:space="preserve">Minimalni standardi za javne konsultacije su ispunjeni </t>
  </si>
  <si>
    <t>MiniMinimalni standardi za javne konsultacije su ispunjeni</t>
  </si>
  <si>
    <t>Minimalni standardi za javne konsultacije su ispunjeni</t>
  </si>
  <si>
    <t>ADMINISTRATIVNO UPUSTVO ZA LICENCIRANJE IZRADJIVACA IZVEŠTAJA ZA PROCENU UTICAJA NA ŽIVOTNU SREDINU</t>
  </si>
  <si>
    <t>ADMINISTRATIVNO UPUTSTVO ZA KLASIFIKACIJU, DUŽNOSTI, ODGOVORNOSTI I SADRŽAJ ELEMENATA I OSNOVNIH USLOVA ZA IZRADU, SPROVOĐENJE, I PRAČENJE PROSTORNIH PLANOVA ZA POSEBNA PODRUČJA</t>
  </si>
  <si>
    <t>ADMINISTRATIVNO UPUTSTVO MSPP Br. . . O PROJEKTOVANU, IZGRADNJI I KORIŠĆENJU BRANA</t>
  </si>
  <si>
    <t>Administrativno upustvo o izdavanju dozvole životne sredine</t>
  </si>
  <si>
    <t>Administrativno uputstvo za otpad koji sadrži trajne organske zagađivače</t>
  </si>
  <si>
    <t>Administrativno uputstvo za inspekcijski nadzor i postupak izdavanja potvrde o upotrebi</t>
  </si>
  <si>
    <t>NACRT ADMINISTRATIVNO UPUTSTVO MSPP- Br._____ O ODREĐIVANJU USLOVA ZA PODNOŠENJE I RAZMATRANJE ZAHTEVA ZA GRAĐEVINSKE USLOVE I GRAĐEVINSKE DOZVOLE ZA KATEGORIJU I I II GRAĐEVINA</t>
  </si>
  <si>
    <t>Administrativno uputstvo za objavljivanje strogih vrsta otpada</t>
  </si>
  <si>
    <t>Administrativno uputstvo za tarife proizvoda i usluga Katastarske agencije Kosova</t>
  </si>
  <si>
    <t>Nacrt zakona o katastru nepokretne imovine</t>
  </si>
  <si>
    <t>Administrativno Uputstvo o određivanju zaštićenih zona sanitarne vode</t>
  </si>
  <si>
    <t>Administrativno uputstvo Sigurnosno tehničkoj listi hemikalija, sadržaju i načinu njenog popunjavanja</t>
  </si>
  <si>
    <t>Uredba o uslugama Kosovske Agencije za zaštitu životne sredine i njenih drugih institucija</t>
  </si>
  <si>
    <t>Nacrt koncept dokumenta za poboljšanje upravljanja nacionalnim parkovima na Kosovu</t>
  </si>
  <si>
    <t>Nacrt zakona br._______ o komorama arhitekata i inženjera u oblasti građevine</t>
  </si>
  <si>
    <t>ADMINISTRATIVNO UPUTSTVO MSPP-BR. /2017 O POSTUPCIMA ZA VODNU DOZVOLU</t>
  </si>
  <si>
    <t>Uredba o inspekciji sistema grejanja i sistema za klimatizaciju</t>
  </si>
  <si>
    <t>Uredba o sertifikaciji energetskih performansi zgrada</t>
  </si>
  <si>
    <t>Koncept dokumenat o izmeni i dopuni zakona Br.04/L-147, za vode Kosova</t>
  </si>
  <si>
    <t>Administrativno uputstvo za Strukturu plaćanja vode</t>
  </si>
  <si>
    <t xml:space="preserve">KONCEPT DOKUMENT O IZMENAMA I DOPUNAMA ZAKONA O EKSPROPRIJACIJI NEPOKRETNE IMOVINE </t>
  </si>
  <si>
    <t>Program rada i kalendar aktivnosti za pripremu : “plan upravljanja za sliv reke beli drim -vremenski period 2021÷2026”</t>
  </si>
  <si>
    <t>KONCEPT DOKUMENT ZA UPRAVLJANJE STAMBENIM ZGRADAMA U SUVLASNIŠTVU</t>
  </si>
  <si>
    <t>Nacrt Administrativno Uputstvo za geološko skladištenje ugljen dioksida u pogodnim geološkim formacijama</t>
  </si>
  <si>
    <t>ADMINISTRATIVNO UPUTSTVO MSPP - Br._____ O NADZORU, KAZNAMA I PREDUZETIM MERAMA ZA KRŠENJE ZAKONA O PROSTORNOM PLANIRANJU</t>
  </si>
  <si>
    <t>Administrativno Uputstvo o upravljanju sa madicinsko-patološkim otpadom</t>
  </si>
  <si>
    <t>Koncept Dokumenat o Proceni Uticaja na Životnu Sredinu</t>
  </si>
  <si>
    <t>MKSB</t>
  </si>
  <si>
    <t>NACRT KODEKS PONAŠANJA ZA KOSOVSKE SNAGE BEZBEDNOSTI (MKSB) BR. 02/2017</t>
  </si>
  <si>
    <t>NACRT UREDBA (MKSB) BR. 03/2017 O DRUGOM ZAPOŠLJENJU ZA PRIPADNIKE KOSOVSKIH SNAGA BEZBEDNOSTI</t>
  </si>
  <si>
    <t>PRAVILNIK (MKSB) BR. 04/2017 O MATERIJALNIM REZERVAMA U KOSOVSKIM SNAGAMA BEZBEDNOSTI</t>
  </si>
  <si>
    <t xml:space="preserve">NACRT UREDBA (MKSB) BR. 5/ 2017 O UPRAVLJANJE MATERIJALA U MINISTARSTVU ZA KOSOVSKE SNAGE BEZBEDNOSTI I KOSOVSKE SNAGE BEZBEDNOSTI </t>
  </si>
  <si>
    <t xml:space="preserve">NACRT- UREDBA (VRK) BR. XX/2017 O SLUŽBI ATAŠEA ODBRANE </t>
  </si>
  <si>
    <t>NACRT ZAKONA ZA IZMENU I DOPUNU ZAKONA KOJI SE ODNOSE NA ORUŽANE SNAGE KOSOVA</t>
  </si>
  <si>
    <t xml:space="preserve">NACRT ZAKONA O CARINSKIM MERAMA ZA ZAŠTITU PRAVA INTELEKTUALNE SVOJINE
</t>
  </si>
  <si>
    <t>Nacrt zakona o porezu na nekretnu imovinu</t>
  </si>
  <si>
    <t xml:space="preserve">
UREDBA MF - BR – 00/2017 O KRITERIJUMIMA, STANDARDIMA I PROCEDURAMA JAVNOG FINANSIRANJA NVO </t>
  </si>
  <si>
    <t>ADMINISTRATIVNO UPUTSTVO MF – BR. 01/2017 O IZMENAMA I DOPUNAMA ADMINISTRATIVNOG UPUTSTVA MF-BR 01/2015 O UPOTREBI ELEKTRONSKIH UREĐAJA I FISKALNIH SISTEMA</t>
  </si>
  <si>
    <t xml:space="preserve">NACRT UREDBA VRK BR. XX/2017 ZA PRODAJU NA MALO OBVEZNICA VLADE REPUBLIKE KOSOVO </t>
  </si>
  <si>
    <t xml:space="preserve">NACRT ADMINISTRATIVNOG UPUTSTVA MF-BR. XX / 2017 ZA DOPUNU I IZMENU ADMINISTRATIVNOG UPUTSTVA MF-BR 01/2015 ZA UPOTREBU ELEKTRONSKIH UREDJAJA I FISKALNIH SISTEMA, DOPUNONJEN I IZMENJEN SA ADMINISTRATIVNIM UPUSTVOM MF-BR 01/2017 </t>
  </si>
  <si>
    <t>NACRT ZAKONA O RAČUNOVODSTVU, FINANSIJSKOM IZVEŠTAVANJU I REVIZIJI</t>
  </si>
  <si>
    <t>NACRT UREDBA MF-BR. 00/2017 O IZMENAMA I DOPUNAMA UREDBE MF-BR 01/2016 ZA UPRAVLJANJE POZAJMLJENIH FONDOVA, IZMENJENA I DOPUNJENA SA UREDBOM MF-BR. 03/2017</t>
  </si>
  <si>
    <t>NACRT ZAKONA O MIKROFINANSIJSKIM INSTITUCIJAMA I NEBANKARSKIM FINANSIJSKIM INSTITUCIJAMA</t>
  </si>
  <si>
    <t>NACRT UREDBE (MALS) BR. 02/2017 O PROCEDURI IZRADE I OBJAVE AKATA OPŠTINE</t>
  </si>
  <si>
    <t>UREDBA BR.02/2017 ZA SISTEM UPRAVLAJNAJA UČINKOM OPŠTINE</t>
  </si>
  <si>
    <t>KONCEPT DOKUMENTA ZA OSNIVANJE AKADEMIJE ZA LOKALNU SAMOUPRAVU</t>
  </si>
  <si>
    <t>Nacrt-koncept dokumenta za regionalni razvoj na Kosovu</t>
  </si>
  <si>
    <t>NACRT ZAKONA O DAVANJU NA KORISCENJE I O RAZMENI OPSTINSKE NEPOKRETNE IMOVINE</t>
  </si>
  <si>
    <t>ADMINISTRATIVNO UPUTSTVO (MI) Br. XX/2017 O ZIMSKOJ OPREMI</t>
  </si>
  <si>
    <t xml:space="preserve">ADMINISTRATIVNO UPUTSTVO (MI) Br. XX/2017 ZA SIGURNOSNO SEDIŠTE ZA DECU </t>
  </si>
  <si>
    <t xml:space="preserve">ADMINISTRATIVNO UPUTSTVO (MI) Br.XX/2017 O PREVOZU LICA U TOVARNOM PROSTORU DRUMSKOG VOZILA </t>
  </si>
  <si>
    <t>ADMINISTRATIVNO UPUTSTVO (MI) Br. XX/2017 O OBELEŽAVANJU VOZILA POSEBNE NAMENE</t>
  </si>
  <si>
    <t>ADMINISTRATIVNO UPUTSTVO (MI) BR.XX.2017 O PRAVILIMA I USLOVIMA KRETANJA MOTORNIH SANKI I VOZILIMA OPREMLJENIM SA KLIZALJKAMA</t>
  </si>
  <si>
    <t xml:space="preserve">ADMINISTRATIVNO UPUTSTVO (MI) Br. XX/2017 O PRAVILIMA ZAPREŽNIH VOZILA I I RADNE MAŠINE </t>
  </si>
  <si>
    <t>NARCT ZAKON O DRUMSKOM TRANSPORTU</t>
  </si>
  <si>
    <t>NACRT ZAKONA O PUTEVIMA</t>
  </si>
  <si>
    <t>NARCT ADMINISTRATIVNO UPUTSTVO (MI) BR. XX/2017 O IZMENI I DOPUNI ADMINISTRATIVNOG UPUTSTVA (MI) BR. 09/2015 ZA PRIKLJUČENJE, INSTALACIJA PO PUTNOM ZEMLJIŠTU I KORIŠĆENJE ZEMLJIŠTA NACIONALNIH I REGIONALNIH PUTEVA</t>
  </si>
  <si>
    <t>NARCT ADMINISTRATIVNO UPUTSTVO (MI) BR. XX/2017 O STRUČNOM NADZORU U OBLASTI VOZAČKE DOZVOLE</t>
  </si>
  <si>
    <t>ADMINISTRATIVNO UPUTSTVO (MI) Br. XX/2017 O PREDAVAČU U OBLASTI VOZAČKE DOZVOLE</t>
  </si>
  <si>
    <t>ADMINISTRATIVNO UPUTSTVO (MI) BR. xx/2017 O POSTAVLJANJU REKLAMNIH PANELA NA MAGISTRALNIM I REGIONALNIM PUTEVIMA</t>
  </si>
  <si>
    <t>ADMINISTRATIVNO UPUTSTVO (MI) Br. XX/2017 O SIGNALIZACIJI I PRAVILIMA DRUMSKOG SAOBRAĆAJA</t>
  </si>
  <si>
    <t>ADMINISTRATIVNO UPUTSTVO (MI) Br. XX/2017 O LICENCIRANJU AUTO ŠKOLA</t>
  </si>
  <si>
    <t>ADMINISTRATIVNO UPUTSTVO (MI) NR. XX/2017 O PLANU I PROGRAMU OSPOSOBLJAVANJA KANDIDATA ZA VOZAČKU DOZVOLU</t>
  </si>
  <si>
    <t>NARCT ADMINISTRATIVNO UPUTSTVO (MI) Br. XX/2017 O STRUČNIM PREDAVAČIMA U AUTO ŠKOLI</t>
  </si>
  <si>
    <t>NARCT ADMINISTRATIVNO UPUTSTVO (MI) BR. XX/2017 O POLAGANJU ISPITA ZA VOZAČKU DOZVOLU</t>
  </si>
  <si>
    <t>ADMNISTRATIVNO UPUTSTVO (MI) Br. XX/2017- O POLAGANJU ISPITA ZA ZAMENU INOSTRANE VOZAČKE DOZVOLE</t>
  </si>
  <si>
    <t xml:space="preserve">NARCT ADMINISTRATIVNO UPUTSTVO Br. /2017 O MINIMALNIM STANDARDIMA PSIHOFIZIČKE SPOSOBNOSTI ZA VOZAČE MOTORNIH VOZILA </t>
  </si>
  <si>
    <t>NARCT ADMINISTRATIVNO UPUTSTVO (MI) Br. XX/2017 O POLIGONU ZA BEZBEDNO UPRAVLJANJE</t>
  </si>
  <si>
    <t>NARCT ADMINISTRATIVNO UPUTSTVO (MI) Br. XX/2017 MERE ZA OBEZBEĐIVANJE KVALITETA I STANDARDA ISPITIVAČA</t>
  </si>
  <si>
    <t>NARCT ADMINISTRATIVNO UPUTSTVO (MI) Br. XX/2017 O INSTRUKTORU VOŽNJE</t>
  </si>
  <si>
    <t>NARCT ADMINISTRATIVNO UPUTSTVO (MI) Br. XX/2017 O BEZBEDNOJ VOŽNJI</t>
  </si>
  <si>
    <t>NARCT ADMINISTRATIVNO UPUTSTVO (MI) BR. XX/2017 O ODRŽANJU OBUKA I SEMINARA IZ OBLASTI VOZAČKIH DOZVOLA</t>
  </si>
  <si>
    <t>NARCT ADMINISTRATIVNO UPUTSTVO BR. XX/2017 O POSEBNOJ OZNACI ZA VOZILA LICA SA OGRANIČENIM SPOSOBNOSTIMA</t>
  </si>
  <si>
    <t>NACRT ADMINISTRATIVNOG UPUTSTVA (MI) Br. XX/2017 O ORGANIZOVANJU ISPITA ZA UVERENJE PROFESIONALNE KVALIFIKACIJE</t>
  </si>
  <si>
    <t>KONCEPT DOKUMENT PREDLOGA ZAKONA O VREMENU VOŽNJE I ODMORA</t>
  </si>
  <si>
    <t>NARCT ADMINISTRATIVNO UPUTSTVO (MI) BR.XX/2017 ZA SUBVENCIONIRANJE NE ODRŽIVIH EKONOMSKIH LINIJA</t>
  </si>
  <si>
    <t>NACRT ADMINISTRATIVNOG UPUTSTVA (MI) BR.xx/2017 O LICENCIRANJU RADIONICA/SERVISA I IZDAVANJU KARTICA ZA DIGITALNI TAHOGRAF</t>
  </si>
  <si>
    <t xml:space="preserve">NACRT ZAKONA O DOPUNI I IZMENI ZAKONA BR. 2003/11 O PUTEVIMA IZMENJEN I DOPUNJEN ZAKONOM BR. 03/L-120 </t>
  </si>
  <si>
    <t>NACRT ZAKONA O DOPUNI I IZMENI ZAKONA BR. 04/L-063 O KOSOVSKIM ŽELEZNICAMA</t>
  </si>
  <si>
    <t>NACRT ZAKONA O DOPUNI I IZMENI ZAKONA BR. 05/L-088 O PRAVILIMA DRUMSKOG SAOBRAĆAJA</t>
  </si>
  <si>
    <t>NACRT ZAKONA O IZMENAMA I DOPUNAMA ZAKONA BR. 05/L-064 O VOZAČKOJ DOZVOLI</t>
  </si>
  <si>
    <t>NACRT ZAKONA O IZMENAMA I DOPUNAMA ZAKONA BR. 04/L-183 ZA KOPNENI TRANSPORT OPASNIH ROBA</t>
  </si>
  <si>
    <t>NACRT ZAKONA O IZMENAMA I DOPUNAMA ZAKONA BR. 04/L-179 O DRUMSKOM TRANSPORTU</t>
  </si>
  <si>
    <t>ADMINISTRATIVNO UPUTSTVO (MI) Br. Xx/2017 TEHNIČKOM PREGLEDU VOZILA</t>
  </si>
  <si>
    <t>ADMINISTRATIVNO UPUTSTVO (MI) Br. Xx/2017  O UTVRĐIVANJU USLOVA I POSTUPAKA ZA HOMOLOGACIJU DRUMSKIH VOZILA</t>
  </si>
  <si>
    <t>NACRT ADMINISTRATIVNOG UPUTSTVA (MI) br. 00/2017 O UREĐAJIMA I OPREMI ZA MOTORNA VOZILA SA POGONOM NA GAS</t>
  </si>
  <si>
    <t>MJA</t>
  </si>
  <si>
    <t>NACRT ZAKONA O SLOBODI UDRUŽIVANJA U NEVLADINIM ORGANIZACIJAMA</t>
  </si>
  <si>
    <t>NACRT UREDBE (MJU) BR.XX/2017 O ZVANIČNOJ ELEKTRONSKOJ POŠTI</t>
  </si>
  <si>
    <t>NACRT KONCEPT DOKUMENAT ZA UPRAVNE SPOROVE</t>
  </si>
  <si>
    <t>NACRT UREDBA (MJU) BR. XX/2017GOD. KARTICA ZA IDENTIFIKACIJA ZVANIČNIKE INSTITUCIJE REPUBLIKE KOSOVO</t>
  </si>
  <si>
    <t>Nacrt Koncept Dokumenta za Organizaciju Javne Uprave Republike Kosovo</t>
  </si>
  <si>
    <t xml:space="preserve">Nacrt Koncept Dokument o Civilnoj Službi </t>
  </si>
  <si>
    <t>NACRT KONCEPT DOKUMENTA O PLATAMA KOJE SE ISPLAĆUJU IZ BUDŽETA REPUBLIKE KOSOVA</t>
  </si>
  <si>
    <t>Administrativno uputstvo Br. 01/2017za administraciju kancelarije, osnovne dokumente i radne zadatke arhiva</t>
  </si>
  <si>
    <t>Nacrt plana podzakonskih akata</t>
  </si>
  <si>
    <t>Nacrt zakona o potvrđivanju sporazuma o osnivanju Regionalne škole javne uprave (ReSPA)</t>
  </si>
  <si>
    <t>Nacrt Koncept Dokumenta za oblast Agencije Protiv Korupcije i Izjavu i Porekla Imovine</t>
  </si>
  <si>
    <t>Koncept Dokument o Svojini i Drugim Stvarnim Pravima</t>
  </si>
  <si>
    <t>Koncept - dokumenat za suspenziju i razrešenje javnih službenika sa radnog odnosa</t>
  </si>
  <si>
    <t>Nacrt zakona o izmeni i dopuni Zakona Br. 03/L-225  o Državnom Tužilaštvu, Izmenjen i Dopunjen Zakonom Br. 05/l-034</t>
  </si>
  <si>
    <t>NACRT ZAKON ZA SUDSKI SAVET KOSOVA</t>
  </si>
  <si>
    <t>NACRT ZAKONA O SUDOVIMA</t>
  </si>
  <si>
    <t>NACRT ZAKONA ZA TUŽILAČKI SAVET KOSOVA</t>
  </si>
  <si>
    <t>NACRT ZAKON O DIJASPORI</t>
  </si>
  <si>
    <t xml:space="preserve">Nacrt Regulative (VRK) Br.xx / 2017- o zadacima, odgovornostima i organizaciju Izvršnog sekretarijata Kosovske agencije za poređenje i verifikaciju imovine </t>
  </si>
  <si>
    <t>Administrativno uputstvo (KRK) br. 2017 o procedurama, uslovima i kriterijumima za završetak administracije imovine pod upravom i onih uključenih u shemu lizinga Kosovske agencije za poređenje i verifikaciju imovine</t>
  </si>
  <si>
    <t>Nacrt Administrativnog Uputstva (VRK) br. 2017 o oslobađanju vlasnika prava vlasništva ili eksploatacije iz dugova opštinskih javnih službi za okupirane nekretnine i pod upravom Kosovske agencije za poređenje i verifikaciju</t>
  </si>
  <si>
    <t>Projekt Rregullore (VRK) nr.2017 per detyrat, pergjegjesite dhe procedurat e komisioneve te agjencise kosovare per krahasim dhe verifikim te prone</t>
  </si>
  <si>
    <t>NACRT KONCEPTA DOKUMENTA O FINANSIRANJU POLITIČKIH SUBJEKATA</t>
  </si>
  <si>
    <t>Nacrt Nacionalnog akcionog plana za osobe sa invaliditetom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</si>
</sst>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0"/>
      <color theme="1"/>
      <name val="Calibri Light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/>
    <xf numFmtId="0" fontId="6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14" fontId="4" fillId="0" borderId="7" xfId="0" applyNumberFormat="1" applyFont="1" applyFill="1" applyBorder="1" applyAlignment="1" applyProtection="1">
      <alignment vertical="center"/>
      <protection locked="0"/>
    </xf>
    <xf numFmtId="14" fontId="4" fillId="0" borderId="7" xfId="0" quotePrefix="1" applyNumberFormat="1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14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4" fontId="4" fillId="0" borderId="7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4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0" fontId="1" fillId="5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quotePrefix="1" applyFont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5" fillId="7" borderId="0" xfId="0" applyNumberFormat="1" applyFont="1" applyFill="1" applyBorder="1" applyAlignment="1" applyProtection="1">
      <alignment horizontal="center" vertical="center"/>
    </xf>
    <xf numFmtId="49" fontId="5" fillId="7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164" fontId="4" fillId="6" borderId="2" xfId="0" applyNumberFormat="1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vertical="center"/>
      <protection locked="0"/>
    </xf>
    <xf numFmtId="14" fontId="4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Border="1" applyAlignment="1" applyProtection="1">
      <alignment vertical="center" wrapText="1"/>
      <protection locked="0"/>
    </xf>
    <xf numFmtId="14" fontId="4" fillId="0" borderId="0" xfId="0" quotePrefix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left"/>
    </xf>
    <xf numFmtId="49" fontId="5" fillId="0" borderId="0" xfId="0" applyNumberFormat="1" applyFont="1" applyAlignment="1" applyProtection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0" fillId="0" borderId="15" xfId="0" applyBorder="1"/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14" fontId="4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4" fontId="4" fillId="0" borderId="2" xfId="0" quotePrefix="1" applyNumberFormat="1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center" vertical="center"/>
    </xf>
    <xf numFmtId="0" fontId="12" fillId="8" borderId="15" xfId="0" applyFont="1" applyFill="1" applyBorder="1" applyAlignment="1">
      <alignment horizontal="center" wrapText="1"/>
    </xf>
    <xf numFmtId="0" fontId="12" fillId="8" borderId="16" xfId="0" applyFont="1" applyFill="1" applyBorder="1" applyAlignment="1">
      <alignment horizontal="center" wrapText="1"/>
    </xf>
    <xf numFmtId="0" fontId="12" fillId="8" borderId="17" xfId="0" applyFont="1" applyFill="1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32"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9" formatCode="m/d/yyyy"/>
      <fill>
        <patternFill patternType="solid">
          <fgColor indexed="64"/>
          <bgColor theme="4" tint="0.5999938962981048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rgb="FF000000"/>
          <bgColor rgb="FFB8CCE4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rgb="FFEBF1DE"/>
          <bgColor rgb="FFEBF1DE"/>
        </patternFill>
      </fill>
    </dxf>
    <dxf>
      <fill>
        <patternFill patternType="solid">
          <fgColor rgb="FFEBF1DE"/>
          <bgColor rgb="FFEBF1DE"/>
        </patternFill>
      </fill>
    </dxf>
    <dxf>
      <font>
        <b/>
        <color rgb="FF76933C"/>
      </font>
    </dxf>
    <dxf>
      <font>
        <b/>
        <color rgb="FF76933C"/>
      </font>
    </dxf>
    <dxf>
      <font>
        <b/>
        <color rgb="FF76933C"/>
      </font>
      <border>
        <top style="thin">
          <color rgb="FF9BBB59"/>
        </top>
      </border>
    </dxf>
    <dxf>
      <font>
        <b/>
        <color rgb="FF76933C"/>
      </font>
      <border>
        <bottom style="thin">
          <color rgb="FF9BBB59"/>
        </bottom>
      </border>
    </dxf>
    <dxf>
      <font>
        <color rgb="FF76933C"/>
      </font>
      <border>
        <top style="thin">
          <color rgb="FF9BBB59"/>
        </top>
        <bottom style="thin">
          <color rgb="FF9BBB59"/>
        </bottom>
      </border>
    </dxf>
  </dxfs>
  <tableStyles count="1" defaultTableStyle="TableStyleMedium2" defaultPivotStyle="PivotStyleLight16">
    <tableStyle name="TableStyleLight4 2" pivot="0" count="7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colors>
    <mruColors>
      <color rgb="FF99CCFF"/>
      <color rgb="FF66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zhdi/Documents/OGG%20project%20/OGG%20Project%20Phase%202/Raporti%20Vjetor%202017/MD_Raporti%20vjetor%20pe&#776;r%20konsultime%20publik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ZK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Ministria e Drejtesise "/>
      <sheetName val="Shembull MAP"/>
      <sheetName val="KP Raporti vjetor"/>
      <sheetName val="SRC Indicator 2"/>
    </sheetNames>
    <sheetDataSet>
      <sheetData sheetId="0"/>
      <sheetData sheetId="1"/>
      <sheetData sheetId="2"/>
      <sheetData sheetId="3"/>
      <sheetData sheetId="4">
        <row r="3">
          <cell r="B3" t="str">
            <v>(P) Projekt planet vjetore të organeve publike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KM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3" displayName="Table13" ref="A1:W2" totalsRowShown="0" headerRowDxfId="24" dataDxfId="23">
  <autoFilter ref="A1:W2"/>
  <tableColumns count="23">
    <tableColumn id="1" name="Br." dataDxfId="22"/>
    <tableColumn id="4" name="Naziv Iniciative" dataDxfId="21"/>
    <tableColumn id="5" name="Institucija " dataDxfId="20"/>
    <tableColumn id="6" name="Vrsta inicijative" dataDxfId="19"/>
    <tableColumn id="7" name="Da li treba biti konsultacija sa javnošću?" dataDxfId="18"/>
    <tableColumn id="18" name="Plan konsultacije" dataDxfId="17"/>
    <tableColumn id="8" name="Da li je kosultirano na platformi?" dataDxfId="16"/>
    <tableColumn id="9" name="Datum početka procesa konsultacije na platformi_x000a_(dd / mm / gggg)" dataDxfId="15"/>
    <tableColumn id="10" name="Datum završetka procesa onlajn konsultacije_x000a_(dd / mm / gggg)" dataDxfId="14"/>
    <tableColumn id="3" name="Trajanje procesa konsultacija " dataDxfId="13"/>
    <tableColumn id="11" name="Objavljen je konsultacijski dokument  " dataDxfId="12"/>
    <tableColumn id="12" name="Završni izveštaj je objavljen  " dataDxfId="11"/>
    <tableColumn id="13" name="Minimalni standardi za javne konsultacije su ispunjeni" dataDxfId="10"/>
    <tableColumn id="23" name="Da li je inicijativa odobrena?" dataDxfId="9"/>
    <tableColumn id="2" name="Datum odobrenja_x000a_(dd / mm / gggg)" dataDxfId="8"/>
    <tableColumn id="14" name="Ako se ne konsultujete, dajte opravdanje:" dataDxfId="7"/>
    <tableColumn id="15" name="Koji dokumenti su bili dostupni javnosti?" dataDxfId="6"/>
    <tableColumn id="16" name="_x000a_Koje metode se koriste za konsultacije?" dataDxfId="5"/>
    <tableColumn id="17" name="Broj učesnika u javnim konsultacijama " dataDxfId="4"/>
    <tableColumn id="19" name="Kolona 1" dataDxfId="3"/>
    <tableColumn id="20" name="_x000a_Broj komentara u potpunosti odobren" dataDxfId="2"/>
    <tableColumn id="21" name="_x000a_Broj komentara delimično odobren" dataDxfId="1"/>
    <tableColumn id="22" name="Broj komentara odbijen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7" zoomScale="110" zoomScaleNormal="110" workbookViewId="0">
      <pane xSplit="2" topLeftCell="C1" activePane="topRight" state="frozen"/>
      <selection activeCell="A5" sqref="A5"/>
      <selection pane="topRight" activeCell="C21" sqref="C21"/>
    </sheetView>
  </sheetViews>
  <sheetFormatPr defaultColWidth="11.42578125" defaultRowHeight="15" x14ac:dyDescent="0.25"/>
  <cols>
    <col min="1" max="1" width="4" customWidth="1"/>
    <col min="2" max="2" width="30.42578125" style="164" customWidth="1"/>
  </cols>
  <sheetData>
    <row r="1" spans="1:23" ht="76.5" x14ac:dyDescent="0.25">
      <c r="A1" s="16" t="s">
        <v>0</v>
      </c>
      <c r="B1" s="16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70" t="s">
        <v>7</v>
      </c>
      <c r="I1" s="70" t="s">
        <v>8</v>
      </c>
      <c r="J1" s="16" t="s">
        <v>9</v>
      </c>
      <c r="K1" s="16" t="s">
        <v>10</v>
      </c>
      <c r="L1" s="16" t="s">
        <v>11</v>
      </c>
      <c r="M1" s="16" t="s">
        <v>373</v>
      </c>
      <c r="N1" s="16" t="s">
        <v>12</v>
      </c>
      <c r="O1" s="70" t="s">
        <v>13</v>
      </c>
      <c r="P1" s="70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77" t="s">
        <v>21</v>
      </c>
    </row>
    <row r="2" spans="1:23" x14ac:dyDescent="0.25">
      <c r="A2" s="17"/>
      <c r="B2" s="18" t="s">
        <v>22</v>
      </c>
      <c r="C2" s="17" t="s">
        <v>23</v>
      </c>
      <c r="D2" s="17" t="s">
        <v>24</v>
      </c>
      <c r="E2" s="17" t="s">
        <v>25</v>
      </c>
      <c r="F2" s="17" t="s">
        <v>26</v>
      </c>
      <c r="G2" s="17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32</v>
      </c>
      <c r="M2" s="18" t="s">
        <v>33</v>
      </c>
      <c r="N2" s="18" t="s">
        <v>34</v>
      </c>
      <c r="O2" s="17" t="s">
        <v>35</v>
      </c>
      <c r="P2" s="18" t="s">
        <v>36</v>
      </c>
      <c r="Q2" s="18" t="s">
        <v>37</v>
      </c>
      <c r="R2" s="18" t="s">
        <v>38</v>
      </c>
      <c r="S2" s="18" t="s">
        <v>39</v>
      </c>
      <c r="T2" s="18" t="s">
        <v>40</v>
      </c>
      <c r="U2" s="18" t="s">
        <v>41</v>
      </c>
      <c r="V2" s="18" t="s">
        <v>42</v>
      </c>
      <c r="W2" s="18" t="s">
        <v>43</v>
      </c>
    </row>
    <row r="3" spans="1:23" ht="51" x14ac:dyDescent="0.25">
      <c r="A3" s="19">
        <v>1</v>
      </c>
      <c r="B3" s="20" t="s">
        <v>480</v>
      </c>
      <c r="C3" s="20" t="s">
        <v>44</v>
      </c>
      <c r="D3" s="20" t="s">
        <v>45</v>
      </c>
      <c r="E3" s="21" t="str">
        <f>MID(LEFT(D3,2),2,1)</f>
        <v>P</v>
      </c>
      <c r="F3" s="22" t="s">
        <v>46</v>
      </c>
      <c r="G3" s="22" t="s">
        <v>46</v>
      </c>
      <c r="H3" s="23">
        <v>42804</v>
      </c>
      <c r="I3" s="23">
        <v>42824</v>
      </c>
      <c r="J3" s="21">
        <f>NETWORKDAYS(H3,I3)</f>
        <v>15</v>
      </c>
      <c r="K3" s="22" t="s">
        <v>46</v>
      </c>
      <c r="L3" s="22" t="s">
        <v>46</v>
      </c>
      <c r="M3" s="30" t="str">
        <f>IF(E3="N",0, IF(AND(G3="P",F3="P",J3&gt;=15, K3="P", L3="P"), "PO", "JO"))</f>
        <v>JO</v>
      </c>
      <c r="N3" s="24" t="s">
        <v>46</v>
      </c>
      <c r="O3" s="25" t="s">
        <v>47</v>
      </c>
      <c r="P3" s="26"/>
      <c r="Q3" s="59" t="s">
        <v>48</v>
      </c>
      <c r="R3" s="59" t="s">
        <v>49</v>
      </c>
      <c r="S3" s="22">
        <v>8</v>
      </c>
      <c r="T3" s="22">
        <v>6</v>
      </c>
      <c r="U3" s="22"/>
      <c r="V3" s="27">
        <v>2</v>
      </c>
      <c r="W3" s="78">
        <f>SUM(T3:V3)</f>
        <v>8</v>
      </c>
    </row>
    <row r="4" spans="1:23" ht="51" x14ac:dyDescent="0.25">
      <c r="A4" s="28">
        <v>2</v>
      </c>
      <c r="B4" s="29" t="s">
        <v>50</v>
      </c>
      <c r="C4" s="29" t="s">
        <v>44</v>
      </c>
      <c r="D4" s="29" t="s">
        <v>45</v>
      </c>
      <c r="E4" s="30" t="str">
        <f>MID(LEFT(D4,2),2,1)</f>
        <v>P</v>
      </c>
      <c r="F4" s="31" t="s">
        <v>46</v>
      </c>
      <c r="G4" s="31" t="s">
        <v>46</v>
      </c>
      <c r="H4" s="32">
        <v>42804</v>
      </c>
      <c r="I4" s="32">
        <v>42824</v>
      </c>
      <c r="J4" s="30">
        <f>NETWORKDAYS(H4,I4)</f>
        <v>15</v>
      </c>
      <c r="K4" s="31" t="s">
        <v>46</v>
      </c>
      <c r="L4" s="33" t="s">
        <v>46</v>
      </c>
      <c r="M4" s="30" t="str">
        <f t="shared" ref="M4:M17" si="0">IF(E4="N",0, IF(AND(G4="P",F4="P",J4&gt;=15, K4="P", L4="P"), "PO", "JO"))</f>
        <v>JO</v>
      </c>
      <c r="N4" s="33" t="s">
        <v>46</v>
      </c>
      <c r="O4" s="34" t="s">
        <v>51</v>
      </c>
      <c r="P4" s="35"/>
      <c r="Q4" s="40" t="s">
        <v>48</v>
      </c>
      <c r="R4" s="36" t="s">
        <v>52</v>
      </c>
      <c r="S4" s="31">
        <v>10</v>
      </c>
      <c r="T4" s="31">
        <v>8</v>
      </c>
      <c r="U4" s="31">
        <v>0</v>
      </c>
      <c r="V4" s="37">
        <v>2</v>
      </c>
      <c r="W4" s="60">
        <f t="shared" ref="W4:W17" si="1">SUM(T4:V4)</f>
        <v>10</v>
      </c>
    </row>
    <row r="5" spans="1:23" ht="76.5" x14ac:dyDescent="0.25">
      <c r="A5" s="28">
        <v>3</v>
      </c>
      <c r="B5" s="29" t="s">
        <v>482</v>
      </c>
      <c r="C5" s="29" t="s">
        <v>44</v>
      </c>
      <c r="D5" s="29" t="s">
        <v>53</v>
      </c>
      <c r="E5" s="30" t="str">
        <f t="shared" ref="E5:E17" si="2">MID(LEFT(D5,2),2,1)</f>
        <v>D</v>
      </c>
      <c r="F5" s="31" t="s">
        <v>46</v>
      </c>
      <c r="G5" s="31" t="s">
        <v>46</v>
      </c>
      <c r="H5" s="32">
        <v>42804</v>
      </c>
      <c r="I5" s="32">
        <v>42824</v>
      </c>
      <c r="J5" s="30">
        <f t="shared" ref="J5:J12" si="3">NETWORKDAYS(H5,I5)</f>
        <v>15</v>
      </c>
      <c r="K5" s="31" t="s">
        <v>46</v>
      </c>
      <c r="L5" s="33" t="s">
        <v>46</v>
      </c>
      <c r="M5" s="30" t="str">
        <f t="shared" si="0"/>
        <v>JO</v>
      </c>
      <c r="N5" s="33" t="s">
        <v>46</v>
      </c>
      <c r="O5" s="34" t="s">
        <v>51</v>
      </c>
      <c r="P5" s="35"/>
      <c r="Q5" s="40" t="s">
        <v>54</v>
      </c>
      <c r="R5" s="36" t="s">
        <v>52</v>
      </c>
      <c r="S5" s="31">
        <v>10</v>
      </c>
      <c r="T5" s="31">
        <v>5</v>
      </c>
      <c r="U5" s="31">
        <v>0</v>
      </c>
      <c r="V5" s="37">
        <v>5</v>
      </c>
      <c r="W5" s="60">
        <f t="shared" si="1"/>
        <v>10</v>
      </c>
    </row>
    <row r="6" spans="1:23" ht="76.5" x14ac:dyDescent="0.25">
      <c r="A6" s="28">
        <v>4</v>
      </c>
      <c r="B6" s="29" t="s">
        <v>481</v>
      </c>
      <c r="C6" s="29" t="s">
        <v>44</v>
      </c>
      <c r="D6" s="29" t="s">
        <v>53</v>
      </c>
      <c r="E6" s="30" t="str">
        <f t="shared" si="2"/>
        <v>D</v>
      </c>
      <c r="F6" s="31" t="s">
        <v>46</v>
      </c>
      <c r="G6" s="31" t="s">
        <v>46</v>
      </c>
      <c r="H6" s="32">
        <v>42804</v>
      </c>
      <c r="I6" s="32">
        <v>42824</v>
      </c>
      <c r="J6" s="30">
        <f t="shared" si="3"/>
        <v>15</v>
      </c>
      <c r="K6" s="31" t="s">
        <v>46</v>
      </c>
      <c r="L6" s="33" t="s">
        <v>46</v>
      </c>
      <c r="M6" s="30" t="str">
        <f t="shared" si="0"/>
        <v>JO</v>
      </c>
      <c r="N6" s="33" t="s">
        <v>46</v>
      </c>
      <c r="O6" s="34" t="s">
        <v>51</v>
      </c>
      <c r="P6" s="35"/>
      <c r="Q6" s="40" t="s">
        <v>54</v>
      </c>
      <c r="R6" s="36" t="s">
        <v>52</v>
      </c>
      <c r="S6" s="31">
        <v>10</v>
      </c>
      <c r="T6" s="31">
        <v>4</v>
      </c>
      <c r="U6" s="31">
        <v>0</v>
      </c>
      <c r="V6" s="37">
        <v>6</v>
      </c>
      <c r="W6" s="60">
        <f t="shared" si="1"/>
        <v>10</v>
      </c>
    </row>
    <row r="7" spans="1:23" ht="51" x14ac:dyDescent="0.25">
      <c r="A7" s="28">
        <v>5</v>
      </c>
      <c r="B7" s="39" t="s">
        <v>483</v>
      </c>
      <c r="C7" s="29" t="s">
        <v>44</v>
      </c>
      <c r="D7" s="29" t="s">
        <v>45</v>
      </c>
      <c r="E7" s="30" t="str">
        <f t="shared" si="2"/>
        <v>P</v>
      </c>
      <c r="F7" s="31" t="s">
        <v>46</v>
      </c>
      <c r="G7" s="31" t="s">
        <v>46</v>
      </c>
      <c r="H7" s="32">
        <v>42804</v>
      </c>
      <c r="I7" s="32">
        <v>42824</v>
      </c>
      <c r="J7" s="30">
        <f t="shared" si="3"/>
        <v>15</v>
      </c>
      <c r="K7" s="31" t="s">
        <v>46</v>
      </c>
      <c r="L7" s="33" t="s">
        <v>46</v>
      </c>
      <c r="M7" s="30" t="str">
        <f t="shared" si="0"/>
        <v>JO</v>
      </c>
      <c r="N7" s="33" t="s">
        <v>46</v>
      </c>
      <c r="O7" s="34" t="s">
        <v>51</v>
      </c>
      <c r="P7" s="35"/>
      <c r="Q7" s="40" t="s">
        <v>48</v>
      </c>
      <c r="R7" s="36" t="s">
        <v>52</v>
      </c>
      <c r="S7" s="31">
        <v>7</v>
      </c>
      <c r="T7" s="31">
        <v>5</v>
      </c>
      <c r="U7" s="31">
        <v>0</v>
      </c>
      <c r="V7" s="37">
        <v>2</v>
      </c>
      <c r="W7" s="60">
        <f t="shared" si="1"/>
        <v>7</v>
      </c>
    </row>
    <row r="8" spans="1:23" ht="38.25" x14ac:dyDescent="0.25">
      <c r="A8" s="28">
        <v>6</v>
      </c>
      <c r="B8" s="39" t="s">
        <v>55</v>
      </c>
      <c r="C8" s="29" t="s">
        <v>44</v>
      </c>
      <c r="D8" s="29" t="s">
        <v>56</v>
      </c>
      <c r="E8" s="30" t="str">
        <f t="shared" si="2"/>
        <v>D</v>
      </c>
      <c r="F8" s="31" t="s">
        <v>46</v>
      </c>
      <c r="G8" s="31" t="s">
        <v>46</v>
      </c>
      <c r="H8" s="32">
        <v>42892</v>
      </c>
      <c r="I8" s="32">
        <v>42912</v>
      </c>
      <c r="J8" s="30">
        <f t="shared" si="3"/>
        <v>15</v>
      </c>
      <c r="K8" s="31" t="s">
        <v>46</v>
      </c>
      <c r="L8" s="33" t="s">
        <v>46</v>
      </c>
      <c r="M8" s="30" t="str">
        <f t="shared" si="0"/>
        <v>JO</v>
      </c>
      <c r="N8" s="31" t="s">
        <v>46</v>
      </c>
      <c r="O8" s="32" t="s">
        <v>57</v>
      </c>
      <c r="P8" s="42"/>
      <c r="Q8" s="40" t="s">
        <v>58</v>
      </c>
      <c r="R8" s="36" t="s">
        <v>52</v>
      </c>
      <c r="S8" s="31"/>
      <c r="T8" s="31"/>
      <c r="U8" s="31"/>
      <c r="V8" s="37"/>
      <c r="W8" s="60">
        <f t="shared" si="1"/>
        <v>0</v>
      </c>
    </row>
    <row r="9" spans="1:23" ht="51" x14ac:dyDescent="0.25">
      <c r="A9" s="28">
        <v>7</v>
      </c>
      <c r="B9" s="39" t="s">
        <v>484</v>
      </c>
      <c r="C9" s="29" t="s">
        <v>44</v>
      </c>
      <c r="D9" s="29" t="s">
        <v>59</v>
      </c>
      <c r="E9" s="30" t="str">
        <f t="shared" si="2"/>
        <v>D</v>
      </c>
      <c r="F9" s="31" t="s">
        <v>46</v>
      </c>
      <c r="G9" s="31" t="s">
        <v>46</v>
      </c>
      <c r="H9" s="32">
        <v>43026</v>
      </c>
      <c r="I9" s="32">
        <v>43046</v>
      </c>
      <c r="J9" s="30">
        <f>NETWORKDAYS(H9,I9)</f>
        <v>15</v>
      </c>
      <c r="K9" s="31" t="s">
        <v>46</v>
      </c>
      <c r="L9" s="33" t="s">
        <v>46</v>
      </c>
      <c r="M9" s="30" t="str">
        <f t="shared" si="0"/>
        <v>JO</v>
      </c>
      <c r="N9" s="31" t="s">
        <v>46</v>
      </c>
      <c r="O9" s="32" t="s">
        <v>60</v>
      </c>
      <c r="P9" s="42"/>
      <c r="Q9" s="40" t="s">
        <v>61</v>
      </c>
      <c r="R9" s="36" t="s">
        <v>52</v>
      </c>
      <c r="S9" s="31">
        <v>8</v>
      </c>
      <c r="T9" s="31">
        <v>1</v>
      </c>
      <c r="U9" s="31"/>
      <c r="V9" s="37"/>
      <c r="W9" s="60">
        <f t="shared" si="1"/>
        <v>1</v>
      </c>
    </row>
    <row r="10" spans="1:23" ht="25.5" x14ac:dyDescent="0.25">
      <c r="A10" s="28">
        <v>8</v>
      </c>
      <c r="B10" s="39" t="s">
        <v>275</v>
      </c>
      <c r="C10" s="29" t="s">
        <v>44</v>
      </c>
      <c r="D10" s="29" t="s">
        <v>56</v>
      </c>
      <c r="E10" s="30" t="str">
        <f t="shared" si="2"/>
        <v>D</v>
      </c>
      <c r="F10" s="31" t="s">
        <v>46</v>
      </c>
      <c r="G10" s="31" t="s">
        <v>46</v>
      </c>
      <c r="H10" s="32" t="s">
        <v>62</v>
      </c>
      <c r="I10" s="32">
        <v>43041</v>
      </c>
      <c r="J10" s="60">
        <v>15</v>
      </c>
      <c r="K10" s="31" t="s">
        <v>46</v>
      </c>
      <c r="L10" s="31" t="s">
        <v>46</v>
      </c>
      <c r="M10" s="30" t="str">
        <f t="shared" si="0"/>
        <v>JO</v>
      </c>
      <c r="N10" s="33" t="s">
        <v>46</v>
      </c>
      <c r="O10" s="34"/>
      <c r="P10" s="42"/>
      <c r="Q10" s="38" t="s">
        <v>58</v>
      </c>
      <c r="R10" s="79" t="s">
        <v>52</v>
      </c>
      <c r="S10" s="31">
        <v>1</v>
      </c>
      <c r="T10" s="31">
        <v>1</v>
      </c>
      <c r="U10" s="31"/>
      <c r="V10" s="37"/>
      <c r="W10" s="60">
        <f t="shared" si="1"/>
        <v>1</v>
      </c>
    </row>
    <row r="11" spans="1:23" ht="25.5" x14ac:dyDescent="0.25">
      <c r="A11" s="28">
        <v>9</v>
      </c>
      <c r="B11" s="29" t="s">
        <v>276</v>
      </c>
      <c r="C11" s="29" t="s">
        <v>44</v>
      </c>
      <c r="D11" s="29" t="s">
        <v>56</v>
      </c>
      <c r="E11" s="30" t="str">
        <f t="shared" si="2"/>
        <v>D</v>
      </c>
      <c r="F11" s="72" t="s">
        <v>46</v>
      </c>
      <c r="G11" s="31" t="s">
        <v>46</v>
      </c>
      <c r="H11" s="32" t="s">
        <v>62</v>
      </c>
      <c r="I11" s="32">
        <v>43044</v>
      </c>
      <c r="J11" s="60">
        <v>15</v>
      </c>
      <c r="K11" s="31" t="s">
        <v>46</v>
      </c>
      <c r="L11" s="31" t="s">
        <v>46</v>
      </c>
      <c r="M11" s="30" t="str">
        <f t="shared" si="0"/>
        <v>JO</v>
      </c>
      <c r="N11" s="31" t="s">
        <v>46</v>
      </c>
      <c r="O11" s="32"/>
      <c r="P11" s="42"/>
      <c r="Q11" s="38" t="s">
        <v>58</v>
      </c>
      <c r="R11" s="79" t="s">
        <v>52</v>
      </c>
      <c r="S11" s="31">
        <v>1</v>
      </c>
      <c r="T11" s="31">
        <v>1</v>
      </c>
      <c r="U11" s="31"/>
      <c r="V11" s="37"/>
      <c r="W11" s="60">
        <f t="shared" si="1"/>
        <v>1</v>
      </c>
    </row>
    <row r="12" spans="1:23" ht="25.5" x14ac:dyDescent="0.25">
      <c r="A12" s="28"/>
      <c r="B12" s="39" t="s">
        <v>485</v>
      </c>
      <c r="C12" s="29" t="s">
        <v>44</v>
      </c>
      <c r="D12" s="29" t="s">
        <v>63</v>
      </c>
      <c r="E12" s="30" t="str">
        <f t="shared" si="2"/>
        <v>P</v>
      </c>
      <c r="F12" s="31" t="s">
        <v>46</v>
      </c>
      <c r="G12" s="31" t="s">
        <v>46</v>
      </c>
      <c r="H12" s="32">
        <v>42786</v>
      </c>
      <c r="I12" s="32">
        <v>42804</v>
      </c>
      <c r="J12" s="60">
        <f t="shared" si="3"/>
        <v>15</v>
      </c>
      <c r="K12" s="31" t="s">
        <v>46</v>
      </c>
      <c r="L12" s="31" t="s">
        <v>46</v>
      </c>
      <c r="M12" s="30" t="str">
        <f t="shared" si="0"/>
        <v>JO</v>
      </c>
      <c r="N12" s="31"/>
      <c r="O12" s="32"/>
      <c r="P12" s="42"/>
      <c r="Q12" s="38"/>
      <c r="R12" s="38"/>
      <c r="S12" s="31"/>
      <c r="T12" s="31"/>
      <c r="U12" s="31"/>
      <c r="V12" s="37"/>
      <c r="W12" s="60">
        <f t="shared" si="1"/>
        <v>0</v>
      </c>
    </row>
    <row r="13" spans="1:23" ht="38.25" x14ac:dyDescent="0.25">
      <c r="A13" s="43"/>
      <c r="B13" s="39" t="s">
        <v>277</v>
      </c>
      <c r="C13" s="29" t="s">
        <v>44</v>
      </c>
      <c r="D13" s="29" t="s">
        <v>59</v>
      </c>
      <c r="E13" s="30" t="str">
        <f t="shared" si="2"/>
        <v>D</v>
      </c>
      <c r="F13" s="31" t="s">
        <v>46</v>
      </c>
      <c r="G13" s="31" t="s">
        <v>46</v>
      </c>
      <c r="H13" s="32">
        <v>43060</v>
      </c>
      <c r="I13" s="32">
        <v>43082</v>
      </c>
      <c r="J13" s="30">
        <f t="shared" ref="J13:J17" si="4">NETWORKDAYS(H13,I13)</f>
        <v>17</v>
      </c>
      <c r="K13" s="31" t="s">
        <v>46</v>
      </c>
      <c r="L13" s="31" t="s">
        <v>46</v>
      </c>
      <c r="M13" s="30" t="str">
        <f t="shared" si="0"/>
        <v>JO</v>
      </c>
      <c r="N13" s="31"/>
      <c r="O13" s="32"/>
      <c r="P13" s="45"/>
      <c r="Q13" s="47"/>
      <c r="R13" s="46"/>
      <c r="S13" s="31"/>
      <c r="T13" s="31"/>
      <c r="U13" s="31"/>
      <c r="V13" s="37"/>
      <c r="W13" s="60">
        <f t="shared" si="1"/>
        <v>0</v>
      </c>
    </row>
    <row r="14" spans="1:23" ht="25.5" x14ac:dyDescent="0.25">
      <c r="A14" s="43"/>
      <c r="B14" s="29" t="s">
        <v>278</v>
      </c>
      <c r="C14" s="29" t="s">
        <v>44</v>
      </c>
      <c r="D14" s="29" t="s">
        <v>64</v>
      </c>
      <c r="E14" s="30" t="str">
        <f t="shared" si="2"/>
        <v>D</v>
      </c>
      <c r="F14" s="31" t="s">
        <v>46</v>
      </c>
      <c r="G14" s="31" t="s">
        <v>46</v>
      </c>
      <c r="H14" s="32">
        <v>43084</v>
      </c>
      <c r="I14" s="32">
        <v>43111</v>
      </c>
      <c r="J14" s="30">
        <f t="shared" si="4"/>
        <v>20</v>
      </c>
      <c r="K14" s="31" t="s">
        <v>46</v>
      </c>
      <c r="L14" s="31" t="s">
        <v>46</v>
      </c>
      <c r="M14" s="30" t="str">
        <f t="shared" si="0"/>
        <v>JO</v>
      </c>
      <c r="N14" s="31"/>
      <c r="O14" s="32"/>
      <c r="P14" s="45"/>
      <c r="Q14" s="46"/>
      <c r="R14" s="46"/>
      <c r="S14" s="31"/>
      <c r="T14" s="31"/>
      <c r="U14" s="31"/>
      <c r="V14" s="37"/>
      <c r="W14" s="60">
        <f t="shared" si="1"/>
        <v>0</v>
      </c>
    </row>
    <row r="15" spans="1:23" ht="25.5" x14ac:dyDescent="0.25">
      <c r="A15" s="43"/>
      <c r="B15" s="39" t="s">
        <v>279</v>
      </c>
      <c r="C15" s="29" t="s">
        <v>44</v>
      </c>
      <c r="D15" s="29" t="s">
        <v>63</v>
      </c>
      <c r="E15" s="30" t="str">
        <f t="shared" si="2"/>
        <v>P</v>
      </c>
      <c r="F15" s="31" t="s">
        <v>46</v>
      </c>
      <c r="G15" s="31" t="s">
        <v>46</v>
      </c>
      <c r="H15" s="32">
        <v>43090</v>
      </c>
      <c r="I15" s="32">
        <v>43115</v>
      </c>
      <c r="J15" s="30">
        <f t="shared" si="4"/>
        <v>18</v>
      </c>
      <c r="K15" s="31" t="s">
        <v>46</v>
      </c>
      <c r="L15" s="31" t="s">
        <v>46</v>
      </c>
      <c r="M15" s="30" t="str">
        <f t="shared" si="0"/>
        <v>JO</v>
      </c>
      <c r="N15" s="31"/>
      <c r="O15" s="32"/>
      <c r="P15" s="45"/>
      <c r="Q15" s="46"/>
      <c r="R15" s="46"/>
      <c r="S15" s="31"/>
      <c r="T15" s="31"/>
      <c r="U15" s="31"/>
      <c r="V15" s="37"/>
      <c r="W15" s="60">
        <f t="shared" si="1"/>
        <v>0</v>
      </c>
    </row>
    <row r="16" spans="1:23" ht="51" x14ac:dyDescent="0.25">
      <c r="A16" s="43"/>
      <c r="B16" s="39" t="s">
        <v>280</v>
      </c>
      <c r="C16" s="29" t="s">
        <v>44</v>
      </c>
      <c r="D16" s="29" t="s">
        <v>65</v>
      </c>
      <c r="E16" s="30" t="str">
        <f t="shared" si="2"/>
        <v>P</v>
      </c>
      <c r="F16" s="72" t="s">
        <v>46</v>
      </c>
      <c r="G16" s="72" t="s">
        <v>46</v>
      </c>
      <c r="H16" s="32">
        <v>43090</v>
      </c>
      <c r="I16" s="32">
        <v>43115</v>
      </c>
      <c r="J16" s="30">
        <f t="shared" si="4"/>
        <v>18</v>
      </c>
      <c r="K16" s="31" t="s">
        <v>46</v>
      </c>
      <c r="L16" s="31" t="s">
        <v>46</v>
      </c>
      <c r="M16" s="30" t="str">
        <f t="shared" si="0"/>
        <v>JO</v>
      </c>
      <c r="N16" s="31"/>
      <c r="O16" s="32"/>
      <c r="P16" s="45"/>
      <c r="Q16" s="46"/>
      <c r="R16" s="46"/>
      <c r="S16" s="31"/>
      <c r="T16" s="31"/>
      <c r="U16" s="31"/>
      <c r="V16" s="37"/>
      <c r="W16" s="60">
        <f t="shared" si="1"/>
        <v>0</v>
      </c>
    </row>
    <row r="17" spans="1:23" ht="38.25" x14ac:dyDescent="0.25">
      <c r="A17" s="43"/>
      <c r="B17" s="39" t="s">
        <v>277</v>
      </c>
      <c r="C17" s="29" t="s">
        <v>66</v>
      </c>
      <c r="D17" s="29" t="s">
        <v>67</v>
      </c>
      <c r="E17" s="157" t="str">
        <f t="shared" si="2"/>
        <v>D</v>
      </c>
      <c r="F17" s="148" t="s">
        <v>46</v>
      </c>
      <c r="G17" s="140" t="s">
        <v>46</v>
      </c>
      <c r="H17" s="32">
        <v>43060</v>
      </c>
      <c r="I17" s="32">
        <v>43082</v>
      </c>
      <c r="J17" s="30">
        <f t="shared" si="4"/>
        <v>17</v>
      </c>
      <c r="K17" s="31"/>
      <c r="L17" s="31"/>
      <c r="M17" s="30" t="str">
        <f t="shared" si="0"/>
        <v>JO</v>
      </c>
      <c r="N17" s="31"/>
      <c r="O17" s="32">
        <v>5</v>
      </c>
      <c r="P17" s="45"/>
      <c r="Q17" s="46"/>
      <c r="R17" s="46"/>
      <c r="S17" s="31"/>
      <c r="T17" s="31"/>
      <c r="U17" s="31"/>
      <c r="V17" s="37"/>
      <c r="W17" s="60">
        <f t="shared" si="1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pane xSplit="2" topLeftCell="C1" activePane="topRight" state="frozen"/>
      <selection activeCell="A32" sqref="A32"/>
      <selection pane="topRight" activeCell="B40" sqref="B40"/>
    </sheetView>
  </sheetViews>
  <sheetFormatPr defaultColWidth="11.42578125" defaultRowHeight="15" x14ac:dyDescent="0.25"/>
  <cols>
    <col min="1" max="1" width="7.28515625" customWidth="1"/>
    <col min="2" max="2" width="26.7109375" customWidth="1"/>
  </cols>
  <sheetData>
    <row r="1" spans="1:24" ht="89.25" x14ac:dyDescent="0.25">
      <c r="A1" s="99" t="s">
        <v>0</v>
      </c>
      <c r="B1" s="80" t="s">
        <v>1</v>
      </c>
      <c r="C1" s="99" t="s">
        <v>2</v>
      </c>
      <c r="D1" s="99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 t="s">
        <v>8</v>
      </c>
      <c r="J1" s="99" t="s">
        <v>9</v>
      </c>
      <c r="K1" s="99" t="s">
        <v>10</v>
      </c>
      <c r="L1" s="99" t="s">
        <v>11</v>
      </c>
      <c r="M1" s="99" t="s">
        <v>374</v>
      </c>
      <c r="N1" s="99" t="s">
        <v>12</v>
      </c>
      <c r="O1" s="101" t="s">
        <v>13</v>
      </c>
      <c r="P1" s="101" t="s">
        <v>14</v>
      </c>
      <c r="Q1" s="99" t="s">
        <v>15</v>
      </c>
      <c r="R1" s="99" t="s">
        <v>16</v>
      </c>
      <c r="S1" s="99" t="s">
        <v>17</v>
      </c>
      <c r="T1" s="102" t="s">
        <v>102</v>
      </c>
      <c r="U1" s="99" t="s">
        <v>18</v>
      </c>
      <c r="V1" s="99" t="s">
        <v>19</v>
      </c>
      <c r="W1" s="99" t="s">
        <v>20</v>
      </c>
      <c r="X1" s="99" t="s">
        <v>21</v>
      </c>
    </row>
    <row r="2" spans="1:24" x14ac:dyDescent="0.25">
      <c r="A2" s="103"/>
      <c r="B2" s="106" t="s">
        <v>22</v>
      </c>
      <c r="C2" s="103" t="s">
        <v>23</v>
      </c>
      <c r="D2" s="103" t="s">
        <v>24</v>
      </c>
      <c r="E2" s="103" t="s">
        <v>25</v>
      </c>
      <c r="F2" s="103" t="s">
        <v>26</v>
      </c>
      <c r="G2" s="103" t="s">
        <v>27</v>
      </c>
      <c r="H2" s="104" t="s">
        <v>28</v>
      </c>
      <c r="I2" s="104" t="s">
        <v>29</v>
      </c>
      <c r="J2" s="104" t="s">
        <v>30</v>
      </c>
      <c r="K2" s="104" t="s">
        <v>31</v>
      </c>
      <c r="L2" s="104" t="s">
        <v>32</v>
      </c>
      <c r="M2" s="104" t="s">
        <v>33</v>
      </c>
      <c r="N2" s="104" t="s">
        <v>34</v>
      </c>
      <c r="O2" s="103" t="s">
        <v>35</v>
      </c>
      <c r="P2" s="104" t="s">
        <v>36</v>
      </c>
      <c r="Q2" s="104" t="s">
        <v>37</v>
      </c>
      <c r="R2" s="104" t="s">
        <v>38</v>
      </c>
      <c r="S2" s="104" t="s">
        <v>39</v>
      </c>
      <c r="U2" s="104" t="s">
        <v>40</v>
      </c>
      <c r="V2" s="104" t="s">
        <v>41</v>
      </c>
      <c r="W2" s="104" t="s">
        <v>42</v>
      </c>
      <c r="X2" s="104" t="s">
        <v>43</v>
      </c>
    </row>
    <row r="3" spans="1:24" ht="38.25" x14ac:dyDescent="0.25">
      <c r="A3" s="19">
        <v>1</v>
      </c>
      <c r="B3" s="20" t="s">
        <v>423</v>
      </c>
      <c r="C3" s="107" t="s">
        <v>201</v>
      </c>
      <c r="D3" s="20" t="s">
        <v>53</v>
      </c>
      <c r="E3" s="21" t="s">
        <v>46</v>
      </c>
      <c r="F3" s="22" t="s">
        <v>46</v>
      </c>
      <c r="G3" s="22" t="s">
        <v>46</v>
      </c>
      <c r="H3" s="23">
        <v>42787</v>
      </c>
      <c r="I3" s="23">
        <v>42808</v>
      </c>
      <c r="J3" s="21">
        <f>NETWORKDAYS(H3,I3)</f>
        <v>16</v>
      </c>
      <c r="K3" s="22" t="s">
        <v>46</v>
      </c>
      <c r="L3" s="22" t="s">
        <v>46</v>
      </c>
      <c r="M3" s="30" t="str">
        <f>IF(E3="N",0, IF(AND(G3="P",F3="P",J3&gt;=15, K3="P", L3="P"), "PO", "JO"))</f>
        <v>JO</v>
      </c>
      <c r="N3" s="24" t="s">
        <v>46</v>
      </c>
      <c r="O3" s="25" t="s">
        <v>202</v>
      </c>
      <c r="P3" s="26"/>
      <c r="Q3" s="59"/>
      <c r="R3" s="59"/>
      <c r="S3" s="22"/>
      <c r="U3" s="22">
        <v>1</v>
      </c>
      <c r="V3" s="22"/>
      <c r="W3" s="27"/>
      <c r="X3" s="78">
        <f>SUM(U3:W3)</f>
        <v>1</v>
      </c>
    </row>
    <row r="4" spans="1:24" ht="38.25" x14ac:dyDescent="0.25">
      <c r="A4" s="28">
        <f>A3+1</f>
        <v>2</v>
      </c>
      <c r="B4" s="29" t="s">
        <v>424</v>
      </c>
      <c r="C4" s="107" t="s">
        <v>201</v>
      </c>
      <c r="D4" s="29" t="s">
        <v>53</v>
      </c>
      <c r="E4" s="21" t="s">
        <v>46</v>
      </c>
      <c r="F4" s="22" t="s">
        <v>46</v>
      </c>
      <c r="G4" s="22" t="s">
        <v>46</v>
      </c>
      <c r="H4" s="23">
        <v>42787</v>
      </c>
      <c r="I4" s="23">
        <v>42808</v>
      </c>
      <c r="J4" s="30">
        <f>NETWORKDAYS(H4,I4)</f>
        <v>16</v>
      </c>
      <c r="K4" s="31" t="s">
        <v>46</v>
      </c>
      <c r="L4" s="33" t="s">
        <v>46</v>
      </c>
      <c r="M4" s="30" t="str">
        <f t="shared" ref="M4:M40" si="0">IF(E4="N",0, IF(AND(G4="P",F4="P",J4&gt;=15, K4="P", L4="P"), "PO", "JO"))</f>
        <v>JO</v>
      </c>
      <c r="N4" s="33" t="s">
        <v>46</v>
      </c>
      <c r="O4" s="25" t="s">
        <v>202</v>
      </c>
      <c r="P4" s="35"/>
      <c r="Q4" s="40"/>
      <c r="R4" s="36"/>
      <c r="S4" s="31"/>
      <c r="U4" s="31"/>
      <c r="V4" s="31"/>
      <c r="W4" s="37"/>
      <c r="X4" s="60">
        <f t="shared" ref="X4:X40" si="1">SUM(U4:W4)</f>
        <v>0</v>
      </c>
    </row>
    <row r="5" spans="1:24" ht="51" x14ac:dyDescent="0.25">
      <c r="A5" s="28">
        <f t="shared" ref="A5:A40" si="2">A4+1</f>
        <v>3</v>
      </c>
      <c r="B5" s="29" t="s">
        <v>425</v>
      </c>
      <c r="C5" s="107" t="s">
        <v>201</v>
      </c>
      <c r="D5" s="29" t="s">
        <v>53</v>
      </c>
      <c r="E5" s="21" t="s">
        <v>46</v>
      </c>
      <c r="F5" s="22" t="s">
        <v>46</v>
      </c>
      <c r="G5" s="22" t="s">
        <v>46</v>
      </c>
      <c r="H5" s="32">
        <v>42787</v>
      </c>
      <c r="I5" s="32">
        <v>42808</v>
      </c>
      <c r="J5" s="30">
        <f t="shared" ref="J5:J40" si="3">NETWORKDAYS(H5,I5)</f>
        <v>16</v>
      </c>
      <c r="K5" s="31" t="s">
        <v>46</v>
      </c>
      <c r="L5" s="33" t="s">
        <v>46</v>
      </c>
      <c r="M5" s="30" t="str">
        <f t="shared" si="0"/>
        <v>JO</v>
      </c>
      <c r="N5" s="33" t="s">
        <v>46</v>
      </c>
      <c r="O5" s="25" t="s">
        <v>202</v>
      </c>
      <c r="U5" s="31"/>
      <c r="V5" s="31"/>
      <c r="W5" s="37"/>
      <c r="X5" s="60">
        <f t="shared" si="1"/>
        <v>0</v>
      </c>
    </row>
    <row r="6" spans="1:24" ht="51" x14ac:dyDescent="0.25">
      <c r="A6" s="28">
        <f t="shared" si="2"/>
        <v>4</v>
      </c>
      <c r="B6" s="29" t="s">
        <v>426</v>
      </c>
      <c r="C6" s="107" t="s">
        <v>203</v>
      </c>
      <c r="D6" s="29" t="s">
        <v>53</v>
      </c>
      <c r="E6" s="21" t="s">
        <v>46</v>
      </c>
      <c r="F6" s="22" t="s">
        <v>46</v>
      </c>
      <c r="G6" s="22" t="s">
        <v>46</v>
      </c>
      <c r="H6" s="32">
        <v>42787</v>
      </c>
      <c r="I6" s="32">
        <v>42808</v>
      </c>
      <c r="J6" s="30">
        <f t="shared" si="3"/>
        <v>16</v>
      </c>
      <c r="K6" s="31" t="s">
        <v>46</v>
      </c>
      <c r="L6" s="33" t="s">
        <v>46</v>
      </c>
      <c r="M6" s="30" t="str">
        <f t="shared" si="0"/>
        <v>JO</v>
      </c>
      <c r="N6" s="33" t="s">
        <v>46</v>
      </c>
      <c r="O6" s="25" t="s">
        <v>202</v>
      </c>
      <c r="U6" s="31"/>
      <c r="V6" s="31"/>
      <c r="W6" s="37">
        <v>1</v>
      </c>
      <c r="X6" s="60">
        <f t="shared" si="1"/>
        <v>1</v>
      </c>
    </row>
    <row r="7" spans="1:24" ht="63.75" x14ac:dyDescent="0.25">
      <c r="A7" s="28">
        <f t="shared" si="2"/>
        <v>5</v>
      </c>
      <c r="B7" s="39" t="s">
        <v>427</v>
      </c>
      <c r="C7" s="107" t="s">
        <v>201</v>
      </c>
      <c r="D7" s="29" t="s">
        <v>53</v>
      </c>
      <c r="E7" s="21" t="s">
        <v>46</v>
      </c>
      <c r="F7" s="22" t="s">
        <v>46</v>
      </c>
      <c r="G7" s="22" t="s">
        <v>46</v>
      </c>
      <c r="H7" s="32">
        <v>42797</v>
      </c>
      <c r="I7" s="32">
        <v>42821</v>
      </c>
      <c r="J7" s="30">
        <f t="shared" si="3"/>
        <v>17</v>
      </c>
      <c r="K7" s="31" t="s">
        <v>46</v>
      </c>
      <c r="L7" s="33" t="s">
        <v>46</v>
      </c>
      <c r="M7" s="30" t="str">
        <f t="shared" si="0"/>
        <v>JO</v>
      </c>
      <c r="N7" s="33" t="s">
        <v>46</v>
      </c>
      <c r="O7" s="34" t="s">
        <v>204</v>
      </c>
      <c r="U7" s="31"/>
      <c r="V7" s="31"/>
      <c r="W7" s="37"/>
      <c r="X7" s="60">
        <f t="shared" si="1"/>
        <v>0</v>
      </c>
    </row>
    <row r="8" spans="1:24" ht="51" x14ac:dyDescent="0.25">
      <c r="A8" s="28">
        <f t="shared" si="2"/>
        <v>6</v>
      </c>
      <c r="B8" s="39" t="s">
        <v>428</v>
      </c>
      <c r="C8" s="107" t="s">
        <v>201</v>
      </c>
      <c r="D8" s="29" t="s">
        <v>53</v>
      </c>
      <c r="E8" s="21" t="s">
        <v>46</v>
      </c>
      <c r="F8" s="22" t="s">
        <v>46</v>
      </c>
      <c r="G8" s="22" t="s">
        <v>46</v>
      </c>
      <c r="H8" s="32">
        <v>42797</v>
      </c>
      <c r="I8" s="32">
        <v>42821</v>
      </c>
      <c r="J8" s="30">
        <f t="shared" si="3"/>
        <v>17</v>
      </c>
      <c r="K8" s="31" t="s">
        <v>46</v>
      </c>
      <c r="L8" s="33" t="s">
        <v>46</v>
      </c>
      <c r="M8" s="30" t="str">
        <f t="shared" si="0"/>
        <v>JO</v>
      </c>
      <c r="N8" s="31" t="s">
        <v>46</v>
      </c>
      <c r="O8" s="34" t="s">
        <v>204</v>
      </c>
      <c r="U8" s="31"/>
      <c r="V8" s="31"/>
      <c r="W8" s="37"/>
      <c r="X8" s="60">
        <f t="shared" si="1"/>
        <v>0</v>
      </c>
    </row>
    <row r="9" spans="1:24" ht="38.25" x14ac:dyDescent="0.25">
      <c r="A9" s="28">
        <f t="shared" si="2"/>
        <v>7</v>
      </c>
      <c r="B9" s="39" t="s">
        <v>429</v>
      </c>
      <c r="C9" s="107" t="s">
        <v>201</v>
      </c>
      <c r="D9" s="29" t="s">
        <v>53</v>
      </c>
      <c r="E9" s="21" t="s">
        <v>46</v>
      </c>
      <c r="F9" s="22" t="s">
        <v>46</v>
      </c>
      <c r="G9" s="22" t="s">
        <v>46</v>
      </c>
      <c r="H9" s="32">
        <v>42803</v>
      </c>
      <c r="I9" s="32">
        <v>42824</v>
      </c>
      <c r="J9" s="30">
        <f>NETWORKDAYS(H9,I9)</f>
        <v>16</v>
      </c>
      <c r="K9" s="31" t="s">
        <v>46</v>
      </c>
      <c r="L9" s="33" t="s">
        <v>46</v>
      </c>
      <c r="M9" s="30" t="str">
        <f t="shared" si="0"/>
        <v>JO</v>
      </c>
      <c r="N9" s="31" t="s">
        <v>70</v>
      </c>
      <c r="O9" s="32"/>
      <c r="U9" s="31">
        <v>0</v>
      </c>
      <c r="V9" s="31">
        <v>0</v>
      </c>
      <c r="W9" s="37">
        <v>1</v>
      </c>
      <c r="X9" s="60">
        <f t="shared" si="1"/>
        <v>1</v>
      </c>
    </row>
    <row r="10" spans="1:24" ht="38.25" x14ac:dyDescent="0.25">
      <c r="A10" s="28">
        <f t="shared" si="2"/>
        <v>8</v>
      </c>
      <c r="B10" s="39" t="s">
        <v>430</v>
      </c>
      <c r="C10" s="107" t="s">
        <v>201</v>
      </c>
      <c r="D10" s="29" t="s">
        <v>53</v>
      </c>
      <c r="E10" s="21" t="s">
        <v>46</v>
      </c>
      <c r="F10" s="22" t="s">
        <v>46</v>
      </c>
      <c r="G10" s="22" t="s">
        <v>46</v>
      </c>
      <c r="H10" s="32">
        <v>42831</v>
      </c>
      <c r="I10" s="32">
        <v>42852</v>
      </c>
      <c r="J10" s="60">
        <f t="shared" si="3"/>
        <v>16</v>
      </c>
      <c r="K10" s="31" t="s">
        <v>46</v>
      </c>
      <c r="L10" s="31" t="s">
        <v>70</v>
      </c>
      <c r="M10" s="30" t="str">
        <f t="shared" si="0"/>
        <v>JO</v>
      </c>
      <c r="N10" s="33" t="s">
        <v>70</v>
      </c>
      <c r="O10" s="34"/>
      <c r="U10" s="31"/>
      <c r="V10" s="31"/>
      <c r="W10" s="37"/>
      <c r="X10" s="60">
        <f t="shared" si="1"/>
        <v>0</v>
      </c>
    </row>
    <row r="11" spans="1:24" ht="127.5" x14ac:dyDescent="0.25">
      <c r="A11" s="28">
        <f t="shared" si="2"/>
        <v>9</v>
      </c>
      <c r="B11" s="29" t="s">
        <v>431</v>
      </c>
      <c r="C11" s="107" t="s">
        <v>201</v>
      </c>
      <c r="D11" s="29" t="s">
        <v>53</v>
      </c>
      <c r="E11" s="21" t="s">
        <v>46</v>
      </c>
      <c r="F11" s="22" t="s">
        <v>46</v>
      </c>
      <c r="G11" s="22" t="s">
        <v>46</v>
      </c>
      <c r="H11" s="32">
        <v>42831</v>
      </c>
      <c r="I11" s="32">
        <v>42852</v>
      </c>
      <c r="J11" s="60">
        <f t="shared" si="3"/>
        <v>16</v>
      </c>
      <c r="K11" s="31" t="s">
        <v>46</v>
      </c>
      <c r="L11" s="31" t="s">
        <v>46</v>
      </c>
      <c r="M11" s="30" t="str">
        <f t="shared" si="0"/>
        <v>JO</v>
      </c>
      <c r="N11" s="31" t="s">
        <v>46</v>
      </c>
      <c r="O11" s="34" t="s">
        <v>205</v>
      </c>
      <c r="U11" s="31"/>
      <c r="V11" s="31"/>
      <c r="W11" s="37"/>
      <c r="X11" s="60">
        <f t="shared" si="1"/>
        <v>0</v>
      </c>
    </row>
    <row r="12" spans="1:24" ht="51" x14ac:dyDescent="0.25">
      <c r="A12" s="28">
        <f t="shared" si="2"/>
        <v>10</v>
      </c>
      <c r="B12" s="39" t="s">
        <v>432</v>
      </c>
      <c r="C12" s="107" t="s">
        <v>201</v>
      </c>
      <c r="D12" s="29" t="s">
        <v>53</v>
      </c>
      <c r="E12" s="21" t="s">
        <v>46</v>
      </c>
      <c r="F12" s="22" t="s">
        <v>46</v>
      </c>
      <c r="G12" s="22" t="s">
        <v>46</v>
      </c>
      <c r="H12" s="32">
        <v>42846</v>
      </c>
      <c r="I12" s="32">
        <v>42870</v>
      </c>
      <c r="J12" s="60">
        <f t="shared" si="3"/>
        <v>17</v>
      </c>
      <c r="K12" s="31" t="s">
        <v>46</v>
      </c>
      <c r="L12" s="31" t="s">
        <v>46</v>
      </c>
      <c r="M12" s="30" t="str">
        <f t="shared" si="0"/>
        <v>JO</v>
      </c>
      <c r="N12" s="31" t="s">
        <v>46</v>
      </c>
      <c r="O12" s="32" t="s">
        <v>206</v>
      </c>
      <c r="U12" s="31"/>
      <c r="V12" s="31"/>
      <c r="W12" s="37"/>
      <c r="X12" s="60">
        <f t="shared" si="1"/>
        <v>0</v>
      </c>
    </row>
    <row r="13" spans="1:24" ht="39" x14ac:dyDescent="0.25">
      <c r="A13" s="28">
        <f t="shared" si="2"/>
        <v>11</v>
      </c>
      <c r="B13" s="44" t="s">
        <v>433</v>
      </c>
      <c r="C13" s="107" t="s">
        <v>201</v>
      </c>
      <c r="D13" s="29" t="s">
        <v>53</v>
      </c>
      <c r="E13" s="21" t="s">
        <v>46</v>
      </c>
      <c r="F13" s="22" t="s">
        <v>46</v>
      </c>
      <c r="G13" s="22" t="s">
        <v>46</v>
      </c>
      <c r="H13" s="32">
        <v>42857</v>
      </c>
      <c r="I13" s="32">
        <v>42878</v>
      </c>
      <c r="J13" s="30">
        <f t="shared" si="3"/>
        <v>16</v>
      </c>
      <c r="K13" s="31" t="s">
        <v>46</v>
      </c>
      <c r="L13" s="31" t="s">
        <v>46</v>
      </c>
      <c r="M13" s="30" t="str">
        <f t="shared" si="0"/>
        <v>JO</v>
      </c>
      <c r="N13" s="31" t="s">
        <v>46</v>
      </c>
      <c r="O13" s="32" t="s">
        <v>207</v>
      </c>
      <c r="U13" s="31"/>
      <c r="V13" s="31"/>
      <c r="W13" s="37"/>
      <c r="X13" s="60">
        <f t="shared" si="1"/>
        <v>0</v>
      </c>
    </row>
    <row r="14" spans="1:24" ht="64.5" x14ac:dyDescent="0.25">
      <c r="A14" s="28">
        <f t="shared" si="2"/>
        <v>12</v>
      </c>
      <c r="B14" s="47" t="s">
        <v>434</v>
      </c>
      <c r="C14" s="107" t="s">
        <v>201</v>
      </c>
      <c r="D14" s="29" t="s">
        <v>53</v>
      </c>
      <c r="E14" s="21" t="s">
        <v>46</v>
      </c>
      <c r="F14" s="22" t="s">
        <v>46</v>
      </c>
      <c r="G14" s="22" t="s">
        <v>46</v>
      </c>
      <c r="H14" s="32">
        <v>42857</v>
      </c>
      <c r="I14" s="32">
        <v>42878</v>
      </c>
      <c r="J14" s="30">
        <f t="shared" si="3"/>
        <v>16</v>
      </c>
      <c r="K14" s="31" t="s">
        <v>46</v>
      </c>
      <c r="L14" s="31" t="s">
        <v>70</v>
      </c>
      <c r="M14" s="30" t="str">
        <f t="shared" si="0"/>
        <v>JO</v>
      </c>
      <c r="N14" s="31" t="s">
        <v>46</v>
      </c>
      <c r="O14" s="32" t="s">
        <v>208</v>
      </c>
      <c r="U14" s="31"/>
      <c r="V14" s="31"/>
      <c r="W14" s="37">
        <v>1</v>
      </c>
      <c r="X14" s="60">
        <f t="shared" si="1"/>
        <v>1</v>
      </c>
    </row>
    <row r="15" spans="1:24" ht="51.75" x14ac:dyDescent="0.25">
      <c r="A15" s="28">
        <f t="shared" si="2"/>
        <v>13</v>
      </c>
      <c r="B15" s="44" t="s">
        <v>435</v>
      </c>
      <c r="C15" s="107" t="s">
        <v>201</v>
      </c>
      <c r="D15" s="29" t="s">
        <v>53</v>
      </c>
      <c r="E15" s="21" t="s">
        <v>46</v>
      </c>
      <c r="F15" s="22" t="s">
        <v>46</v>
      </c>
      <c r="G15" s="22" t="s">
        <v>46</v>
      </c>
      <c r="H15" s="32">
        <v>42860</v>
      </c>
      <c r="I15" s="32">
        <v>42881</v>
      </c>
      <c r="J15" s="30">
        <f t="shared" si="3"/>
        <v>16</v>
      </c>
      <c r="K15" s="31" t="s">
        <v>46</v>
      </c>
      <c r="L15" s="31" t="s">
        <v>46</v>
      </c>
      <c r="M15" s="30" t="str">
        <f t="shared" si="0"/>
        <v>JO</v>
      </c>
      <c r="N15" s="31" t="s">
        <v>46</v>
      </c>
      <c r="O15" s="32" t="s">
        <v>208</v>
      </c>
      <c r="U15" s="31"/>
      <c r="V15" s="31"/>
      <c r="W15" s="37"/>
      <c r="X15" s="60">
        <f t="shared" si="1"/>
        <v>0</v>
      </c>
    </row>
    <row r="16" spans="1:24" ht="39" x14ac:dyDescent="0.25">
      <c r="A16" s="28">
        <f t="shared" si="2"/>
        <v>14</v>
      </c>
      <c r="B16" s="44" t="s">
        <v>436</v>
      </c>
      <c r="C16" s="107" t="s">
        <v>201</v>
      </c>
      <c r="D16" s="29" t="s">
        <v>53</v>
      </c>
      <c r="E16" s="21" t="s">
        <v>46</v>
      </c>
      <c r="F16" s="22" t="s">
        <v>46</v>
      </c>
      <c r="G16" s="22" t="s">
        <v>46</v>
      </c>
      <c r="H16" s="32">
        <v>42871</v>
      </c>
      <c r="I16" s="32">
        <v>42891</v>
      </c>
      <c r="J16" s="30">
        <f t="shared" si="3"/>
        <v>15</v>
      </c>
      <c r="K16" s="31" t="s">
        <v>46</v>
      </c>
      <c r="L16" s="31" t="s">
        <v>46</v>
      </c>
      <c r="M16" s="30" t="str">
        <f t="shared" si="0"/>
        <v>JO</v>
      </c>
      <c r="N16" s="31" t="s">
        <v>46</v>
      </c>
      <c r="O16" s="32" t="s">
        <v>209</v>
      </c>
      <c r="U16" s="31"/>
      <c r="V16" s="31"/>
      <c r="W16" s="37"/>
      <c r="X16" s="60">
        <f t="shared" si="1"/>
        <v>0</v>
      </c>
    </row>
    <row r="17" spans="1:24" ht="64.5" x14ac:dyDescent="0.25">
      <c r="A17" s="28">
        <f t="shared" si="2"/>
        <v>15</v>
      </c>
      <c r="B17" s="44" t="s">
        <v>437</v>
      </c>
      <c r="C17" s="107" t="s">
        <v>201</v>
      </c>
      <c r="D17" s="29" t="s">
        <v>53</v>
      </c>
      <c r="E17" s="21" t="s">
        <v>46</v>
      </c>
      <c r="F17" s="22" t="s">
        <v>46</v>
      </c>
      <c r="G17" s="22" t="s">
        <v>46</v>
      </c>
      <c r="H17" s="32">
        <v>42872</v>
      </c>
      <c r="I17" s="32">
        <v>42892</v>
      </c>
      <c r="J17" s="30">
        <f t="shared" si="3"/>
        <v>15</v>
      </c>
      <c r="K17" s="31" t="s">
        <v>46</v>
      </c>
      <c r="L17" s="31" t="s">
        <v>46</v>
      </c>
      <c r="M17" s="30" t="str">
        <f t="shared" si="0"/>
        <v>JO</v>
      </c>
      <c r="N17" s="31" t="s">
        <v>46</v>
      </c>
      <c r="O17" s="32" t="s">
        <v>95</v>
      </c>
      <c r="U17" s="31"/>
      <c r="V17" s="31"/>
      <c r="W17" s="37"/>
      <c r="X17" s="60">
        <f t="shared" si="1"/>
        <v>0</v>
      </c>
    </row>
    <row r="18" spans="1:24" ht="51.75" x14ac:dyDescent="0.25">
      <c r="A18" s="28">
        <f t="shared" si="2"/>
        <v>16</v>
      </c>
      <c r="B18" s="47" t="s">
        <v>438</v>
      </c>
      <c r="C18" s="107" t="s">
        <v>201</v>
      </c>
      <c r="D18" s="29" t="s">
        <v>53</v>
      </c>
      <c r="E18" s="21" t="s">
        <v>46</v>
      </c>
      <c r="F18" s="22" t="s">
        <v>46</v>
      </c>
      <c r="G18" s="22" t="s">
        <v>46</v>
      </c>
      <c r="H18" s="32">
        <v>42880</v>
      </c>
      <c r="I18" s="32">
        <v>42900</v>
      </c>
      <c r="J18" s="30">
        <f t="shared" si="3"/>
        <v>15</v>
      </c>
      <c r="K18" s="31" t="s">
        <v>46</v>
      </c>
      <c r="L18" s="31" t="s">
        <v>46</v>
      </c>
      <c r="M18" s="30" t="str">
        <f t="shared" si="0"/>
        <v>JO</v>
      </c>
      <c r="N18" s="31" t="s">
        <v>46</v>
      </c>
      <c r="O18" s="32" t="s">
        <v>210</v>
      </c>
      <c r="U18" s="31"/>
      <c r="V18" s="31"/>
      <c r="W18" s="37"/>
      <c r="X18" s="60">
        <f t="shared" si="1"/>
        <v>0</v>
      </c>
    </row>
    <row r="19" spans="1:24" ht="51.75" x14ac:dyDescent="0.25">
      <c r="A19" s="28">
        <f t="shared" si="2"/>
        <v>17</v>
      </c>
      <c r="B19" s="44" t="s">
        <v>439</v>
      </c>
      <c r="C19" s="107" t="s">
        <v>201</v>
      </c>
      <c r="D19" s="29" t="s">
        <v>53</v>
      </c>
      <c r="E19" s="21" t="s">
        <v>46</v>
      </c>
      <c r="F19" s="22" t="s">
        <v>46</v>
      </c>
      <c r="G19" s="22" t="s">
        <v>46</v>
      </c>
      <c r="H19" s="32">
        <v>42880</v>
      </c>
      <c r="I19" s="32">
        <v>42900</v>
      </c>
      <c r="J19" s="30">
        <f t="shared" si="3"/>
        <v>15</v>
      </c>
      <c r="K19" s="31" t="s">
        <v>46</v>
      </c>
      <c r="L19" s="31" t="s">
        <v>46</v>
      </c>
      <c r="M19" s="30" t="str">
        <f t="shared" si="0"/>
        <v>JO</v>
      </c>
      <c r="N19" s="31" t="s">
        <v>46</v>
      </c>
      <c r="O19" s="32" t="s">
        <v>95</v>
      </c>
      <c r="U19" s="31"/>
      <c r="V19" s="31">
        <v>1</v>
      </c>
      <c r="W19" s="37"/>
      <c r="X19" s="60">
        <f t="shared" si="1"/>
        <v>1</v>
      </c>
    </row>
    <row r="20" spans="1:24" ht="51.75" x14ac:dyDescent="0.25">
      <c r="A20" s="28">
        <f t="shared" si="2"/>
        <v>18</v>
      </c>
      <c r="B20" s="44" t="s">
        <v>440</v>
      </c>
      <c r="C20" s="107" t="s">
        <v>201</v>
      </c>
      <c r="D20" s="29" t="s">
        <v>53</v>
      </c>
      <c r="E20" s="21" t="s">
        <v>46</v>
      </c>
      <c r="F20" s="22" t="s">
        <v>46</v>
      </c>
      <c r="G20" s="22" t="s">
        <v>46</v>
      </c>
      <c r="H20" s="32">
        <v>42885</v>
      </c>
      <c r="I20" s="32">
        <v>42905</v>
      </c>
      <c r="J20" s="30">
        <f t="shared" si="3"/>
        <v>15</v>
      </c>
      <c r="K20" s="31" t="s">
        <v>46</v>
      </c>
      <c r="L20" s="31" t="s">
        <v>46</v>
      </c>
      <c r="M20" s="30" t="str">
        <f t="shared" si="0"/>
        <v>JO</v>
      </c>
      <c r="N20" s="31" t="s">
        <v>46</v>
      </c>
      <c r="O20" s="32" t="s">
        <v>211</v>
      </c>
      <c r="U20" s="31"/>
      <c r="V20" s="31"/>
      <c r="W20" s="37"/>
      <c r="X20" s="60">
        <f t="shared" si="1"/>
        <v>0</v>
      </c>
    </row>
    <row r="21" spans="1:24" ht="64.5" x14ac:dyDescent="0.25">
      <c r="A21" s="28">
        <f t="shared" si="2"/>
        <v>19</v>
      </c>
      <c r="B21" s="44" t="s">
        <v>441</v>
      </c>
      <c r="C21" s="107" t="s">
        <v>201</v>
      </c>
      <c r="D21" s="29" t="s">
        <v>53</v>
      </c>
      <c r="E21" s="21" t="s">
        <v>46</v>
      </c>
      <c r="F21" s="22" t="s">
        <v>46</v>
      </c>
      <c r="G21" s="22" t="s">
        <v>46</v>
      </c>
      <c r="H21" s="32">
        <v>42895</v>
      </c>
      <c r="I21" s="32">
        <v>42915</v>
      </c>
      <c r="J21" s="30">
        <f t="shared" si="3"/>
        <v>15</v>
      </c>
      <c r="K21" s="31" t="s">
        <v>46</v>
      </c>
      <c r="L21" s="31" t="s">
        <v>46</v>
      </c>
      <c r="M21" s="30" t="str">
        <f t="shared" si="0"/>
        <v>JO</v>
      </c>
      <c r="N21" s="31" t="s">
        <v>70</v>
      </c>
      <c r="O21" s="32"/>
      <c r="U21" s="31"/>
      <c r="V21" s="31"/>
      <c r="W21" s="37">
        <v>1</v>
      </c>
      <c r="X21" s="60">
        <f t="shared" si="1"/>
        <v>1</v>
      </c>
    </row>
    <row r="22" spans="1:24" ht="51.75" x14ac:dyDescent="0.25">
      <c r="A22" s="28">
        <f t="shared" si="2"/>
        <v>20</v>
      </c>
      <c r="B22" s="44" t="s">
        <v>442</v>
      </c>
      <c r="C22" s="107" t="s">
        <v>201</v>
      </c>
      <c r="D22" s="29" t="s">
        <v>53</v>
      </c>
      <c r="E22" s="21" t="s">
        <v>46</v>
      </c>
      <c r="F22" s="22" t="s">
        <v>46</v>
      </c>
      <c r="G22" s="22" t="s">
        <v>46</v>
      </c>
      <c r="H22" s="32">
        <v>42900</v>
      </c>
      <c r="I22" s="32">
        <v>42920</v>
      </c>
      <c r="J22" s="30">
        <f t="shared" si="3"/>
        <v>15</v>
      </c>
      <c r="K22" s="31" t="s">
        <v>46</v>
      </c>
      <c r="L22" s="31" t="s">
        <v>46</v>
      </c>
      <c r="M22" s="30" t="str">
        <f t="shared" si="0"/>
        <v>JO</v>
      </c>
      <c r="N22" s="31" t="s">
        <v>46</v>
      </c>
      <c r="O22" s="32" t="s">
        <v>212</v>
      </c>
      <c r="U22" s="31"/>
      <c r="V22" s="31"/>
      <c r="W22" s="37"/>
      <c r="X22" s="60">
        <f t="shared" si="1"/>
        <v>0</v>
      </c>
    </row>
    <row r="23" spans="1:24" ht="64.5" x14ac:dyDescent="0.25">
      <c r="A23" s="28">
        <f t="shared" si="2"/>
        <v>21</v>
      </c>
      <c r="B23" s="7" t="s">
        <v>443</v>
      </c>
      <c r="C23" s="107" t="s">
        <v>201</v>
      </c>
      <c r="D23" s="29" t="s">
        <v>53</v>
      </c>
      <c r="E23" s="21" t="s">
        <v>46</v>
      </c>
      <c r="F23" s="22" t="s">
        <v>46</v>
      </c>
      <c r="G23" s="22" t="s">
        <v>46</v>
      </c>
      <c r="H23" s="9">
        <v>42909</v>
      </c>
      <c r="I23" s="9">
        <v>42930</v>
      </c>
      <c r="J23" s="30">
        <f t="shared" si="3"/>
        <v>16</v>
      </c>
      <c r="K23" s="31" t="s">
        <v>46</v>
      </c>
      <c r="L23" s="31" t="s">
        <v>46</v>
      </c>
      <c r="M23" s="30" t="str">
        <f t="shared" si="0"/>
        <v>JO</v>
      </c>
      <c r="N23" s="31" t="s">
        <v>46</v>
      </c>
      <c r="O23" s="32" t="s">
        <v>213</v>
      </c>
      <c r="U23" s="31"/>
      <c r="V23" s="31"/>
      <c r="W23" s="37"/>
      <c r="X23" s="60">
        <f t="shared" si="1"/>
        <v>0</v>
      </c>
    </row>
    <row r="24" spans="1:24" ht="39" x14ac:dyDescent="0.25">
      <c r="A24" s="28">
        <f t="shared" si="2"/>
        <v>22</v>
      </c>
      <c r="B24" s="7" t="s">
        <v>444</v>
      </c>
      <c r="C24" s="107" t="s">
        <v>201</v>
      </c>
      <c r="D24" s="20" t="s">
        <v>53</v>
      </c>
      <c r="E24" s="21" t="s">
        <v>46</v>
      </c>
      <c r="F24" s="22" t="s">
        <v>46</v>
      </c>
      <c r="G24" s="22" t="s">
        <v>46</v>
      </c>
      <c r="H24" s="9">
        <v>42909</v>
      </c>
      <c r="I24" s="9">
        <v>42930</v>
      </c>
      <c r="J24" s="30">
        <f t="shared" si="3"/>
        <v>16</v>
      </c>
      <c r="K24" s="31" t="s">
        <v>46</v>
      </c>
      <c r="L24" s="31" t="s">
        <v>46</v>
      </c>
      <c r="M24" s="30" t="str">
        <f t="shared" si="0"/>
        <v>JO</v>
      </c>
      <c r="N24" s="31" t="s">
        <v>46</v>
      </c>
      <c r="O24" s="32" t="s">
        <v>209</v>
      </c>
      <c r="U24" s="31"/>
      <c r="V24" s="31"/>
      <c r="W24" s="37"/>
      <c r="X24" s="60">
        <f t="shared" si="1"/>
        <v>0</v>
      </c>
    </row>
    <row r="25" spans="1:24" ht="39" x14ac:dyDescent="0.25">
      <c r="A25" s="28">
        <f t="shared" si="2"/>
        <v>23</v>
      </c>
      <c r="B25" s="7" t="s">
        <v>445</v>
      </c>
      <c r="C25" s="107" t="s">
        <v>201</v>
      </c>
      <c r="D25" s="29" t="s">
        <v>53</v>
      </c>
      <c r="E25" s="21" t="s">
        <v>46</v>
      </c>
      <c r="F25" s="22" t="s">
        <v>46</v>
      </c>
      <c r="G25" s="22" t="s">
        <v>46</v>
      </c>
      <c r="H25" s="9">
        <v>42920</v>
      </c>
      <c r="I25" s="9">
        <v>42940</v>
      </c>
      <c r="J25" s="30">
        <f t="shared" si="3"/>
        <v>15</v>
      </c>
      <c r="K25" s="31" t="s">
        <v>46</v>
      </c>
      <c r="L25" s="31" t="s">
        <v>46</v>
      </c>
      <c r="M25" s="30" t="str">
        <f t="shared" si="0"/>
        <v>JO</v>
      </c>
      <c r="N25" s="31" t="s">
        <v>46</v>
      </c>
      <c r="O25" s="32" t="s">
        <v>214</v>
      </c>
      <c r="U25" s="31"/>
      <c r="V25" s="31"/>
      <c r="W25" s="37"/>
      <c r="X25" s="60">
        <f t="shared" si="1"/>
        <v>0</v>
      </c>
    </row>
    <row r="26" spans="1:24" ht="51.75" x14ac:dyDescent="0.25">
      <c r="A26" s="28">
        <f t="shared" si="2"/>
        <v>24</v>
      </c>
      <c r="B26" s="7" t="s">
        <v>446</v>
      </c>
      <c r="C26" s="107" t="s">
        <v>201</v>
      </c>
      <c r="D26" s="29" t="s">
        <v>53</v>
      </c>
      <c r="E26" s="21" t="s">
        <v>46</v>
      </c>
      <c r="F26" s="22" t="s">
        <v>46</v>
      </c>
      <c r="G26" s="22" t="s">
        <v>46</v>
      </c>
      <c r="H26" s="9">
        <v>42940</v>
      </c>
      <c r="I26" s="9">
        <v>42962</v>
      </c>
      <c r="J26" s="30">
        <f t="shared" si="3"/>
        <v>17</v>
      </c>
      <c r="K26" s="31" t="s">
        <v>46</v>
      </c>
      <c r="L26" s="31" t="s">
        <v>46</v>
      </c>
      <c r="M26" s="30" t="str">
        <f t="shared" si="0"/>
        <v>JO</v>
      </c>
      <c r="N26" s="31" t="s">
        <v>46</v>
      </c>
      <c r="O26" s="32" t="s">
        <v>215</v>
      </c>
      <c r="U26" s="31"/>
      <c r="V26" s="31"/>
      <c r="W26" s="37"/>
      <c r="X26" s="60">
        <f t="shared" si="1"/>
        <v>0</v>
      </c>
    </row>
    <row r="27" spans="1:24" ht="64.5" x14ac:dyDescent="0.25">
      <c r="A27" s="28">
        <f t="shared" si="2"/>
        <v>25</v>
      </c>
      <c r="B27" s="7" t="s">
        <v>447</v>
      </c>
      <c r="C27" s="107" t="s">
        <v>201</v>
      </c>
      <c r="D27" s="29" t="s">
        <v>53</v>
      </c>
      <c r="E27" s="21" t="s">
        <v>46</v>
      </c>
      <c r="F27" s="22" t="s">
        <v>46</v>
      </c>
      <c r="G27" s="22" t="s">
        <v>46</v>
      </c>
      <c r="H27" s="9">
        <v>42941</v>
      </c>
      <c r="I27" s="9">
        <v>42963</v>
      </c>
      <c r="J27" s="30">
        <f t="shared" si="3"/>
        <v>17</v>
      </c>
      <c r="K27" s="31" t="s">
        <v>46</v>
      </c>
      <c r="L27" s="31" t="s">
        <v>46</v>
      </c>
      <c r="M27" s="30" t="str">
        <f t="shared" si="0"/>
        <v>JO</v>
      </c>
      <c r="N27" s="31" t="s">
        <v>46</v>
      </c>
      <c r="O27" s="32" t="s">
        <v>216</v>
      </c>
      <c r="U27" s="31">
        <v>2</v>
      </c>
      <c r="V27" s="31">
        <v>3</v>
      </c>
      <c r="W27" s="37">
        <v>1</v>
      </c>
      <c r="X27" s="60">
        <f t="shared" si="1"/>
        <v>6</v>
      </c>
    </row>
    <row r="28" spans="1:24" ht="64.5" x14ac:dyDescent="0.25">
      <c r="A28" s="28">
        <f t="shared" si="2"/>
        <v>26</v>
      </c>
      <c r="B28" s="7" t="s">
        <v>448</v>
      </c>
      <c r="C28" s="107" t="s">
        <v>201</v>
      </c>
      <c r="D28" s="29" t="s">
        <v>53</v>
      </c>
      <c r="E28" s="21" t="s">
        <v>46</v>
      </c>
      <c r="F28" s="22" t="s">
        <v>46</v>
      </c>
      <c r="G28" s="22" t="s">
        <v>46</v>
      </c>
      <c r="H28" s="9">
        <v>42989</v>
      </c>
      <c r="I28" s="9">
        <v>43010</v>
      </c>
      <c r="J28" s="30">
        <f t="shared" si="3"/>
        <v>16</v>
      </c>
      <c r="K28" s="31" t="s">
        <v>46</v>
      </c>
      <c r="L28" s="31" t="s">
        <v>46</v>
      </c>
      <c r="M28" s="30" t="str">
        <f t="shared" si="0"/>
        <v>JO</v>
      </c>
      <c r="N28" s="31" t="s">
        <v>70</v>
      </c>
      <c r="O28" s="32"/>
      <c r="U28" s="31"/>
      <c r="V28" s="31"/>
      <c r="W28" s="37"/>
      <c r="X28" s="60">
        <f t="shared" si="1"/>
        <v>0</v>
      </c>
    </row>
    <row r="29" spans="1:24" ht="39" x14ac:dyDescent="0.25">
      <c r="A29" s="28">
        <f t="shared" si="2"/>
        <v>27</v>
      </c>
      <c r="B29" s="7" t="s">
        <v>449</v>
      </c>
      <c r="C29" s="107" t="s">
        <v>201</v>
      </c>
      <c r="D29" s="29" t="s">
        <v>53</v>
      </c>
      <c r="E29" s="21" t="s">
        <v>46</v>
      </c>
      <c r="F29" s="22" t="s">
        <v>46</v>
      </c>
      <c r="G29" s="22" t="s">
        <v>46</v>
      </c>
      <c r="H29" s="9">
        <v>43021</v>
      </c>
      <c r="I29" s="9">
        <v>43041</v>
      </c>
      <c r="J29" s="30">
        <f t="shared" si="3"/>
        <v>15</v>
      </c>
      <c r="K29" s="31" t="s">
        <v>46</v>
      </c>
      <c r="L29" s="31" t="s">
        <v>46</v>
      </c>
      <c r="M29" s="30" t="str">
        <f t="shared" si="0"/>
        <v>JO</v>
      </c>
      <c r="N29" s="31" t="s">
        <v>70</v>
      </c>
      <c r="O29" s="32"/>
      <c r="U29" s="31"/>
      <c r="V29" s="31"/>
      <c r="W29" s="37"/>
      <c r="X29" s="60">
        <f t="shared" si="1"/>
        <v>0</v>
      </c>
    </row>
    <row r="30" spans="1:24" ht="51.75" x14ac:dyDescent="0.25">
      <c r="A30" s="28">
        <f t="shared" si="2"/>
        <v>28</v>
      </c>
      <c r="B30" s="7" t="s">
        <v>450</v>
      </c>
      <c r="C30" s="107" t="s">
        <v>201</v>
      </c>
      <c r="D30" s="29" t="s">
        <v>53</v>
      </c>
      <c r="E30" s="21" t="s">
        <v>46</v>
      </c>
      <c r="F30" s="22" t="s">
        <v>46</v>
      </c>
      <c r="G30" s="22" t="s">
        <v>46</v>
      </c>
      <c r="H30" s="9">
        <v>43027</v>
      </c>
      <c r="I30" s="9">
        <v>43047</v>
      </c>
      <c r="J30" s="30">
        <f t="shared" si="3"/>
        <v>15</v>
      </c>
      <c r="K30" s="31" t="s">
        <v>46</v>
      </c>
      <c r="L30" s="31" t="s">
        <v>46</v>
      </c>
      <c r="M30" s="30" t="str">
        <f t="shared" si="0"/>
        <v>JO</v>
      </c>
      <c r="N30" s="31" t="s">
        <v>46</v>
      </c>
      <c r="O30" s="32" t="s">
        <v>212</v>
      </c>
      <c r="U30" s="31"/>
      <c r="V30" s="31"/>
      <c r="W30" s="37"/>
      <c r="X30" s="60">
        <f t="shared" si="1"/>
        <v>0</v>
      </c>
    </row>
    <row r="31" spans="1:24" ht="77.25" x14ac:dyDescent="0.25">
      <c r="A31" s="28">
        <f t="shared" si="2"/>
        <v>29</v>
      </c>
      <c r="B31" s="7" t="s">
        <v>451</v>
      </c>
      <c r="C31" s="107" t="s">
        <v>201</v>
      </c>
      <c r="D31" s="29" t="s">
        <v>53</v>
      </c>
      <c r="E31" s="21" t="s">
        <v>46</v>
      </c>
      <c r="F31" s="22" t="s">
        <v>46</v>
      </c>
      <c r="G31" s="22" t="s">
        <v>46</v>
      </c>
      <c r="H31" s="9">
        <v>43028</v>
      </c>
      <c r="I31" s="9">
        <v>43048</v>
      </c>
      <c r="J31" s="30">
        <f t="shared" si="3"/>
        <v>15</v>
      </c>
      <c r="K31" s="31" t="s">
        <v>46</v>
      </c>
      <c r="L31" s="31" t="s">
        <v>46</v>
      </c>
      <c r="M31" s="30" t="str">
        <f t="shared" si="0"/>
        <v>JO</v>
      </c>
      <c r="N31" s="31" t="s">
        <v>70</v>
      </c>
      <c r="O31" s="32"/>
      <c r="U31" s="31"/>
      <c r="V31" s="31"/>
      <c r="W31" s="37"/>
      <c r="X31" s="60">
        <f t="shared" si="1"/>
        <v>0</v>
      </c>
    </row>
    <row r="32" spans="1:24" ht="64.5" x14ac:dyDescent="0.25">
      <c r="A32" s="28">
        <f t="shared" si="2"/>
        <v>30</v>
      </c>
      <c r="B32" s="7" t="s">
        <v>452</v>
      </c>
      <c r="C32" s="107" t="s">
        <v>201</v>
      </c>
      <c r="D32" s="29" t="s">
        <v>53</v>
      </c>
      <c r="E32" s="21" t="s">
        <v>46</v>
      </c>
      <c r="F32" s="22" t="s">
        <v>46</v>
      </c>
      <c r="G32" s="22" t="s">
        <v>46</v>
      </c>
      <c r="H32" s="9">
        <v>43054</v>
      </c>
      <c r="I32" s="9">
        <v>43061</v>
      </c>
      <c r="J32" s="30">
        <f t="shared" si="3"/>
        <v>6</v>
      </c>
      <c r="K32" s="31" t="s">
        <v>46</v>
      </c>
      <c r="L32" s="31" t="s">
        <v>46</v>
      </c>
      <c r="M32" s="30" t="str">
        <f t="shared" si="0"/>
        <v>JO</v>
      </c>
      <c r="N32" s="31" t="s">
        <v>70</v>
      </c>
      <c r="O32" s="32"/>
      <c r="U32" s="31"/>
      <c r="V32" s="31"/>
      <c r="W32" s="37"/>
      <c r="X32" s="60">
        <f t="shared" si="1"/>
        <v>0</v>
      </c>
    </row>
    <row r="33" spans="1:24" ht="39" x14ac:dyDescent="0.25">
      <c r="A33" s="28">
        <f t="shared" si="2"/>
        <v>31</v>
      </c>
      <c r="B33" s="7" t="s">
        <v>453</v>
      </c>
      <c r="C33" s="107" t="s">
        <v>201</v>
      </c>
      <c r="D33" s="29" t="s">
        <v>53</v>
      </c>
      <c r="E33" s="21" t="s">
        <v>46</v>
      </c>
      <c r="F33" s="22" t="s">
        <v>46</v>
      </c>
      <c r="G33" s="22" t="s">
        <v>46</v>
      </c>
      <c r="H33" s="9">
        <v>43054</v>
      </c>
      <c r="I33" s="9">
        <v>43061</v>
      </c>
      <c r="J33" s="30">
        <f t="shared" si="3"/>
        <v>6</v>
      </c>
      <c r="K33" s="31" t="s">
        <v>46</v>
      </c>
      <c r="L33" s="31" t="s">
        <v>46</v>
      </c>
      <c r="M33" s="30" t="str">
        <f t="shared" si="0"/>
        <v>JO</v>
      </c>
      <c r="N33" s="31" t="s">
        <v>70</v>
      </c>
      <c r="O33" s="32"/>
      <c r="U33" s="31"/>
      <c r="V33" s="31"/>
      <c r="W33" s="37"/>
      <c r="X33" s="60">
        <f t="shared" si="1"/>
        <v>0</v>
      </c>
    </row>
    <row r="34" spans="1:24" ht="51.75" x14ac:dyDescent="0.25">
      <c r="A34" s="28">
        <f t="shared" si="2"/>
        <v>32</v>
      </c>
      <c r="B34" s="7" t="s">
        <v>454</v>
      </c>
      <c r="C34" s="107" t="s">
        <v>201</v>
      </c>
      <c r="D34" s="29" t="s">
        <v>53</v>
      </c>
      <c r="E34" s="21" t="s">
        <v>46</v>
      </c>
      <c r="F34" s="22" t="s">
        <v>46</v>
      </c>
      <c r="G34" s="22" t="s">
        <v>46</v>
      </c>
      <c r="H34" s="9">
        <v>43054</v>
      </c>
      <c r="I34" s="9">
        <v>43061</v>
      </c>
      <c r="J34" s="30">
        <f t="shared" si="3"/>
        <v>6</v>
      </c>
      <c r="K34" s="31" t="s">
        <v>46</v>
      </c>
      <c r="L34" s="31" t="s">
        <v>46</v>
      </c>
      <c r="M34" s="30" t="str">
        <f t="shared" si="0"/>
        <v>JO</v>
      </c>
      <c r="N34" s="31" t="s">
        <v>70</v>
      </c>
      <c r="O34" s="32"/>
      <c r="U34" s="31"/>
      <c r="V34" s="31"/>
      <c r="W34" s="37"/>
      <c r="X34" s="60">
        <f t="shared" si="1"/>
        <v>0</v>
      </c>
    </row>
    <row r="35" spans="1:24" ht="39" x14ac:dyDescent="0.25">
      <c r="A35" s="28">
        <f t="shared" si="2"/>
        <v>33</v>
      </c>
      <c r="B35" s="7" t="s">
        <v>455</v>
      </c>
      <c r="C35" s="107" t="s">
        <v>201</v>
      </c>
      <c r="D35" s="29" t="s">
        <v>53</v>
      </c>
      <c r="E35" s="21" t="s">
        <v>46</v>
      </c>
      <c r="F35" s="22" t="s">
        <v>46</v>
      </c>
      <c r="G35" s="22" t="s">
        <v>46</v>
      </c>
      <c r="H35" s="9">
        <v>43054</v>
      </c>
      <c r="I35" s="9">
        <v>43061</v>
      </c>
      <c r="J35" s="30">
        <f t="shared" si="3"/>
        <v>6</v>
      </c>
      <c r="K35" s="31" t="s">
        <v>46</v>
      </c>
      <c r="L35" s="31" t="s">
        <v>46</v>
      </c>
      <c r="M35" s="30" t="str">
        <f t="shared" si="0"/>
        <v>JO</v>
      </c>
      <c r="N35" s="31" t="s">
        <v>70</v>
      </c>
      <c r="O35" s="32"/>
      <c r="U35" s="31"/>
      <c r="V35" s="31"/>
      <c r="W35" s="37"/>
      <c r="X35" s="60">
        <f t="shared" si="1"/>
        <v>0</v>
      </c>
    </row>
    <row r="36" spans="1:24" ht="51.75" x14ac:dyDescent="0.25">
      <c r="A36" s="28">
        <f t="shared" si="2"/>
        <v>34</v>
      </c>
      <c r="B36" s="7" t="s">
        <v>456</v>
      </c>
      <c r="C36" s="107" t="s">
        <v>201</v>
      </c>
      <c r="D36" s="29" t="s">
        <v>53</v>
      </c>
      <c r="E36" s="21" t="s">
        <v>46</v>
      </c>
      <c r="F36" s="22" t="s">
        <v>46</v>
      </c>
      <c r="G36" s="22" t="s">
        <v>46</v>
      </c>
      <c r="H36" s="9">
        <v>43054</v>
      </c>
      <c r="I36" s="9">
        <v>43061</v>
      </c>
      <c r="J36" s="30">
        <f t="shared" si="3"/>
        <v>6</v>
      </c>
      <c r="K36" s="31" t="s">
        <v>46</v>
      </c>
      <c r="L36" s="31" t="s">
        <v>46</v>
      </c>
      <c r="M36" s="30" t="str">
        <f t="shared" si="0"/>
        <v>JO</v>
      </c>
      <c r="N36" s="31" t="s">
        <v>70</v>
      </c>
      <c r="O36" s="32"/>
      <c r="U36" s="31"/>
      <c r="V36" s="31"/>
      <c r="W36" s="37"/>
      <c r="X36" s="60">
        <f t="shared" si="1"/>
        <v>0</v>
      </c>
    </row>
    <row r="37" spans="1:24" ht="39" x14ac:dyDescent="0.25">
      <c r="A37" s="28">
        <f t="shared" si="2"/>
        <v>35</v>
      </c>
      <c r="B37" s="7" t="s">
        <v>457</v>
      </c>
      <c r="C37" s="107" t="s">
        <v>201</v>
      </c>
      <c r="D37" s="29" t="s">
        <v>53</v>
      </c>
      <c r="E37" s="21" t="s">
        <v>46</v>
      </c>
      <c r="F37" s="22" t="s">
        <v>46</v>
      </c>
      <c r="G37" s="22" t="s">
        <v>46</v>
      </c>
      <c r="H37" s="9">
        <v>43054</v>
      </c>
      <c r="I37" s="9">
        <v>43061</v>
      </c>
      <c r="J37" s="30">
        <f t="shared" si="3"/>
        <v>6</v>
      </c>
      <c r="K37" s="31" t="s">
        <v>46</v>
      </c>
      <c r="L37" s="31" t="s">
        <v>46</v>
      </c>
      <c r="M37" s="30" t="str">
        <f t="shared" si="0"/>
        <v>JO</v>
      </c>
      <c r="N37" s="31" t="s">
        <v>70</v>
      </c>
      <c r="O37" s="32"/>
      <c r="U37" s="31"/>
      <c r="V37" s="31"/>
      <c r="W37" s="37"/>
      <c r="X37" s="60">
        <f t="shared" si="1"/>
        <v>0</v>
      </c>
    </row>
    <row r="38" spans="1:24" ht="39" x14ac:dyDescent="0.25">
      <c r="A38" s="28">
        <f t="shared" si="2"/>
        <v>36</v>
      </c>
      <c r="B38" s="7" t="s">
        <v>458</v>
      </c>
      <c r="C38" s="107" t="s">
        <v>201</v>
      </c>
      <c r="D38" s="29" t="s">
        <v>53</v>
      </c>
      <c r="E38" s="21" t="s">
        <v>46</v>
      </c>
      <c r="F38" s="22" t="s">
        <v>46</v>
      </c>
      <c r="G38" s="22" t="s">
        <v>46</v>
      </c>
      <c r="H38" s="9">
        <v>43060</v>
      </c>
      <c r="I38" s="9">
        <v>43080</v>
      </c>
      <c r="J38" s="30">
        <f t="shared" si="3"/>
        <v>15</v>
      </c>
      <c r="K38" s="31" t="s">
        <v>46</v>
      </c>
      <c r="L38" s="31" t="s">
        <v>46</v>
      </c>
      <c r="M38" s="30" t="str">
        <f t="shared" si="0"/>
        <v>JO</v>
      </c>
      <c r="N38" s="31" t="s">
        <v>70</v>
      </c>
      <c r="O38" s="32"/>
      <c r="U38" s="31"/>
      <c r="V38" s="31"/>
      <c r="W38" s="37"/>
      <c r="X38" s="60">
        <f t="shared" si="1"/>
        <v>0</v>
      </c>
    </row>
    <row r="39" spans="1:24" ht="64.5" x14ac:dyDescent="0.25">
      <c r="A39" s="28">
        <f t="shared" si="2"/>
        <v>37</v>
      </c>
      <c r="B39" s="7" t="s">
        <v>459</v>
      </c>
      <c r="C39" s="107" t="s">
        <v>201</v>
      </c>
      <c r="D39" s="29" t="s">
        <v>53</v>
      </c>
      <c r="E39" s="21" t="s">
        <v>46</v>
      </c>
      <c r="F39" s="22" t="s">
        <v>46</v>
      </c>
      <c r="G39" s="22" t="s">
        <v>46</v>
      </c>
      <c r="H39" s="9">
        <v>43062</v>
      </c>
      <c r="I39" s="9">
        <v>43084</v>
      </c>
      <c r="J39" s="30">
        <f t="shared" si="3"/>
        <v>17</v>
      </c>
      <c r="K39" s="31" t="s">
        <v>46</v>
      </c>
      <c r="L39" s="31" t="s">
        <v>46</v>
      </c>
      <c r="M39" s="30" t="str">
        <f t="shared" si="0"/>
        <v>JO</v>
      </c>
      <c r="N39" s="31" t="s">
        <v>70</v>
      </c>
      <c r="O39" s="32"/>
      <c r="U39" s="31"/>
      <c r="V39" s="31"/>
      <c r="W39" s="37"/>
      <c r="X39" s="60">
        <f t="shared" si="1"/>
        <v>0</v>
      </c>
    </row>
    <row r="40" spans="1:24" ht="64.5" x14ac:dyDescent="0.25">
      <c r="A40" s="28">
        <f t="shared" si="2"/>
        <v>38</v>
      </c>
      <c r="B40" s="7" t="s">
        <v>460</v>
      </c>
      <c r="C40" s="107" t="s">
        <v>201</v>
      </c>
      <c r="D40" s="29" t="s">
        <v>53</v>
      </c>
      <c r="E40" s="21" t="s">
        <v>46</v>
      </c>
      <c r="F40" s="22" t="s">
        <v>46</v>
      </c>
      <c r="G40" s="22" t="s">
        <v>46</v>
      </c>
      <c r="H40" s="9">
        <v>43069</v>
      </c>
      <c r="I40" s="9">
        <v>43090</v>
      </c>
      <c r="J40" s="30">
        <f t="shared" si="3"/>
        <v>16</v>
      </c>
      <c r="K40" s="31" t="s">
        <v>46</v>
      </c>
      <c r="L40" s="31" t="s">
        <v>70</v>
      </c>
      <c r="M40" s="30" t="str">
        <f t="shared" si="0"/>
        <v>JO</v>
      </c>
      <c r="N40" s="31" t="s">
        <v>70</v>
      </c>
      <c r="O40" s="32"/>
      <c r="U40" s="31"/>
      <c r="V40" s="31"/>
      <c r="W40" s="37"/>
      <c r="X40" s="60">
        <f t="shared" si="1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opLeftCell="A4" workbookViewId="0">
      <selection activeCell="B12" sqref="B12"/>
    </sheetView>
  </sheetViews>
  <sheetFormatPr defaultColWidth="11.42578125" defaultRowHeight="15" x14ac:dyDescent="0.25"/>
  <cols>
    <col min="1" max="1" width="5.28515625" customWidth="1"/>
    <col min="2" max="2" width="20.28515625" customWidth="1"/>
  </cols>
  <sheetData>
    <row r="1" spans="1:24" ht="89.25" x14ac:dyDescent="0.25">
      <c r="A1" s="99" t="s">
        <v>0</v>
      </c>
      <c r="B1" s="99" t="s">
        <v>1</v>
      </c>
      <c r="C1" s="99" t="s">
        <v>2</v>
      </c>
      <c r="D1" s="99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 t="s">
        <v>8</v>
      </c>
      <c r="J1" s="99" t="s">
        <v>9</v>
      </c>
      <c r="K1" s="99" t="s">
        <v>10</v>
      </c>
      <c r="L1" s="99" t="s">
        <v>11</v>
      </c>
      <c r="M1" s="99" t="s">
        <v>374</v>
      </c>
      <c r="N1" s="99" t="s">
        <v>12</v>
      </c>
      <c r="O1" s="101" t="s">
        <v>13</v>
      </c>
      <c r="P1" s="101" t="s">
        <v>14</v>
      </c>
      <c r="Q1" s="99" t="s">
        <v>15</v>
      </c>
      <c r="R1" s="99" t="s">
        <v>16</v>
      </c>
      <c r="S1" s="99" t="s">
        <v>17</v>
      </c>
      <c r="T1" s="102" t="s">
        <v>102</v>
      </c>
      <c r="U1" s="99" t="s">
        <v>18</v>
      </c>
      <c r="V1" s="99" t="s">
        <v>19</v>
      </c>
      <c r="W1" s="99" t="s">
        <v>20</v>
      </c>
      <c r="X1" s="99" t="s">
        <v>21</v>
      </c>
    </row>
    <row r="2" spans="1:24" x14ac:dyDescent="0.25">
      <c r="A2" s="103"/>
      <c r="B2" s="104" t="s">
        <v>22</v>
      </c>
      <c r="C2" s="103" t="s">
        <v>23</v>
      </c>
      <c r="D2" s="103" t="s">
        <v>24</v>
      </c>
      <c r="E2" s="103" t="s">
        <v>25</v>
      </c>
      <c r="F2" s="103" t="s">
        <v>26</v>
      </c>
      <c r="G2" s="103" t="s">
        <v>27</v>
      </c>
      <c r="H2" s="104" t="s">
        <v>28</v>
      </c>
      <c r="I2" s="104" t="s">
        <v>29</v>
      </c>
      <c r="J2" s="104" t="s">
        <v>30</v>
      </c>
      <c r="K2" s="104" t="s">
        <v>31</v>
      </c>
      <c r="L2" s="104" t="s">
        <v>32</v>
      </c>
      <c r="M2" s="104" t="s">
        <v>33</v>
      </c>
      <c r="N2" s="104" t="s">
        <v>34</v>
      </c>
      <c r="O2" s="103" t="s">
        <v>35</v>
      </c>
      <c r="P2" s="104" t="s">
        <v>36</v>
      </c>
      <c r="Q2" s="104" t="s">
        <v>37</v>
      </c>
      <c r="R2" s="104" t="s">
        <v>38</v>
      </c>
      <c r="S2" s="104" t="s">
        <v>39</v>
      </c>
      <c r="U2" s="104" t="s">
        <v>40</v>
      </c>
      <c r="V2" s="104" t="s">
        <v>41</v>
      </c>
      <c r="W2" s="104" t="s">
        <v>42</v>
      </c>
      <c r="X2" s="104" t="s">
        <v>43</v>
      </c>
    </row>
    <row r="3" spans="1:24" ht="51" x14ac:dyDescent="0.25">
      <c r="A3" s="19">
        <v>1</v>
      </c>
      <c r="B3" s="20" t="s">
        <v>462</v>
      </c>
      <c r="C3" s="20" t="s">
        <v>461</v>
      </c>
      <c r="D3" s="20" t="s">
        <v>56</v>
      </c>
      <c r="E3" s="21" t="s">
        <v>46</v>
      </c>
      <c r="F3" s="22" t="s">
        <v>46</v>
      </c>
      <c r="G3" s="22" t="s">
        <v>46</v>
      </c>
      <c r="H3" s="23">
        <v>42779</v>
      </c>
      <c r="I3" s="23">
        <v>42800</v>
      </c>
      <c r="J3" s="21">
        <f>NETWORKDAYS(H3,I3)</f>
        <v>16</v>
      </c>
      <c r="K3" s="22" t="s">
        <v>46</v>
      </c>
      <c r="L3" s="22" t="s">
        <v>70</v>
      </c>
      <c r="M3" s="30" t="str">
        <f>IF(E3="N",0, IF(AND(G3="P",F3="P",J3&gt;=15, K3="P", L3="P"), "PO", "JO"))</f>
        <v>JO</v>
      </c>
      <c r="N3" s="24" t="s">
        <v>46</v>
      </c>
      <c r="O3" s="25">
        <v>43089</v>
      </c>
      <c r="P3" s="26"/>
      <c r="Q3" s="59" t="s">
        <v>72</v>
      </c>
      <c r="R3" s="59" t="s">
        <v>73</v>
      </c>
      <c r="S3" s="22"/>
      <c r="U3" s="22">
        <v>34</v>
      </c>
      <c r="V3" s="22">
        <v>3</v>
      </c>
      <c r="W3" s="27">
        <v>7</v>
      </c>
      <c r="X3" s="78">
        <f>SUM(U3:W3)</f>
        <v>44</v>
      </c>
    </row>
    <row r="4" spans="1:24" ht="51" x14ac:dyDescent="0.25">
      <c r="A4" s="19">
        <f>A3+1</f>
        <v>2</v>
      </c>
      <c r="B4" s="29" t="s">
        <v>463</v>
      </c>
      <c r="C4" s="20" t="s">
        <v>461</v>
      </c>
      <c r="D4" s="29" t="s">
        <v>45</v>
      </c>
      <c r="E4" s="21" t="s">
        <v>46</v>
      </c>
      <c r="F4" s="22" t="s">
        <v>46</v>
      </c>
      <c r="G4" s="31" t="s">
        <v>46</v>
      </c>
      <c r="H4" s="32">
        <v>42898</v>
      </c>
      <c r="I4" s="32">
        <v>42917</v>
      </c>
      <c r="J4" s="30">
        <f>NETWORKDAYS(H4,I4)</f>
        <v>15</v>
      </c>
      <c r="K4" s="31" t="s">
        <v>46</v>
      </c>
      <c r="L4" s="33" t="s">
        <v>70</v>
      </c>
      <c r="M4" s="30" t="str">
        <f t="shared" ref="M4:M12" si="0">IF(E4="N",0, IF(AND(G4="P",F4="P",J4&gt;=15, K4="P", L4="P"), "PO", "JO"))</f>
        <v>JO</v>
      </c>
      <c r="N4" s="33" t="s">
        <v>46</v>
      </c>
      <c r="O4" s="34">
        <v>43027</v>
      </c>
      <c r="P4" s="35"/>
      <c r="Q4" s="40" t="s">
        <v>134</v>
      </c>
      <c r="R4" s="36" t="s">
        <v>52</v>
      </c>
      <c r="S4" s="31">
        <v>0</v>
      </c>
      <c r="U4" s="31">
        <v>0</v>
      </c>
      <c r="V4" s="31">
        <v>0</v>
      </c>
      <c r="W4" s="37">
        <v>0</v>
      </c>
      <c r="X4" s="60">
        <f t="shared" ref="X4:X9" si="1">SUM(U4:W4)</f>
        <v>0</v>
      </c>
    </row>
    <row r="5" spans="1:24" ht="51" x14ac:dyDescent="0.25">
      <c r="A5" s="19">
        <f t="shared" ref="A5:A12" si="2">A4+1</f>
        <v>3</v>
      </c>
      <c r="B5" s="29" t="s">
        <v>464</v>
      </c>
      <c r="C5" s="20" t="s">
        <v>461</v>
      </c>
      <c r="D5" s="29" t="s">
        <v>59</v>
      </c>
      <c r="E5" s="21" t="s">
        <v>46</v>
      </c>
      <c r="F5" s="22" t="s">
        <v>46</v>
      </c>
      <c r="G5" s="31" t="s">
        <v>46</v>
      </c>
      <c r="H5" s="32">
        <v>42843</v>
      </c>
      <c r="I5" s="32">
        <v>42865</v>
      </c>
      <c r="J5" s="30">
        <f t="shared" ref="J5:J8" si="3">NETWORKDAYS(H5,I5)</f>
        <v>17</v>
      </c>
      <c r="K5" s="31" t="s">
        <v>46</v>
      </c>
      <c r="L5" s="33" t="s">
        <v>46</v>
      </c>
      <c r="M5" s="30" t="str">
        <f t="shared" si="0"/>
        <v>JO</v>
      </c>
      <c r="N5" s="33" t="s">
        <v>46</v>
      </c>
      <c r="O5" s="34">
        <v>43084</v>
      </c>
      <c r="Q5" s="40" t="s">
        <v>76</v>
      </c>
      <c r="R5" s="40" t="s">
        <v>217</v>
      </c>
      <c r="S5" s="31">
        <v>26</v>
      </c>
      <c r="U5" s="31">
        <v>16</v>
      </c>
      <c r="V5" s="31">
        <v>3</v>
      </c>
      <c r="W5" s="37">
        <v>2</v>
      </c>
      <c r="X5" s="60">
        <f>SUM(U5:W5)</f>
        <v>21</v>
      </c>
    </row>
    <row r="6" spans="1:24" ht="89.25" x14ac:dyDescent="0.25">
      <c r="A6" s="19">
        <f t="shared" si="2"/>
        <v>4</v>
      </c>
      <c r="B6" s="29" t="s">
        <v>465</v>
      </c>
      <c r="C6" s="20" t="s">
        <v>461</v>
      </c>
      <c r="D6" s="29" t="s">
        <v>45</v>
      </c>
      <c r="E6" s="21" t="s">
        <v>46</v>
      </c>
      <c r="F6" s="22" t="s">
        <v>46</v>
      </c>
      <c r="G6" s="31" t="s">
        <v>46</v>
      </c>
      <c r="H6" s="32">
        <v>42837</v>
      </c>
      <c r="I6" s="32">
        <v>42860</v>
      </c>
      <c r="J6" s="30">
        <f t="shared" si="3"/>
        <v>18</v>
      </c>
      <c r="K6" s="31" t="s">
        <v>46</v>
      </c>
      <c r="L6" s="33" t="s">
        <v>70</v>
      </c>
      <c r="M6" s="30" t="str">
        <f t="shared" si="0"/>
        <v>JO</v>
      </c>
      <c r="N6" s="33" t="s">
        <v>46</v>
      </c>
      <c r="O6" s="34">
        <v>43070</v>
      </c>
      <c r="Q6" s="40" t="s">
        <v>80</v>
      </c>
      <c r="R6" s="40" t="s">
        <v>52</v>
      </c>
      <c r="S6" s="31">
        <v>0</v>
      </c>
      <c r="U6" s="31">
        <v>0</v>
      </c>
      <c r="V6" s="31">
        <v>0</v>
      </c>
      <c r="W6" s="37">
        <v>0</v>
      </c>
      <c r="X6" s="60">
        <f t="shared" si="1"/>
        <v>0</v>
      </c>
    </row>
    <row r="7" spans="1:24" ht="51" x14ac:dyDescent="0.25">
      <c r="A7" s="19">
        <f t="shared" si="2"/>
        <v>5</v>
      </c>
      <c r="B7" s="39" t="s">
        <v>466</v>
      </c>
      <c r="C7" s="20" t="s">
        <v>461</v>
      </c>
      <c r="D7" s="29" t="s">
        <v>59</v>
      </c>
      <c r="E7" s="21" t="s">
        <v>46</v>
      </c>
      <c r="F7" s="22" t="s">
        <v>46</v>
      </c>
      <c r="G7" s="31" t="s">
        <v>46</v>
      </c>
      <c r="H7" s="32">
        <v>42768</v>
      </c>
      <c r="I7" s="32">
        <v>42790</v>
      </c>
      <c r="J7" s="30">
        <f t="shared" si="3"/>
        <v>17</v>
      </c>
      <c r="K7" s="31" t="s">
        <v>46</v>
      </c>
      <c r="L7" s="33" t="s">
        <v>46</v>
      </c>
      <c r="M7" s="30" t="str">
        <f>IF(E7="N",0, IF(AND(G7="P",F7="P",J7&gt;=15, K7="P", L7="P"), "PO", "NE"))</f>
        <v>NE</v>
      </c>
      <c r="N7" s="33" t="s">
        <v>46</v>
      </c>
      <c r="O7" s="34">
        <v>42870</v>
      </c>
      <c r="Q7" s="40" t="s">
        <v>76</v>
      </c>
      <c r="R7" s="40" t="s">
        <v>217</v>
      </c>
      <c r="S7" s="31">
        <v>122</v>
      </c>
      <c r="U7" s="31">
        <v>20</v>
      </c>
      <c r="V7" s="31">
        <v>11</v>
      </c>
      <c r="W7" s="37">
        <v>7</v>
      </c>
      <c r="X7" s="60">
        <f t="shared" si="1"/>
        <v>38</v>
      </c>
    </row>
    <row r="8" spans="1:24" ht="51" x14ac:dyDescent="0.25">
      <c r="A8" s="19">
        <f t="shared" si="2"/>
        <v>6</v>
      </c>
      <c r="B8" s="39" t="s">
        <v>467</v>
      </c>
      <c r="C8" s="20" t="s">
        <v>461</v>
      </c>
      <c r="D8" s="29" t="s">
        <v>59</v>
      </c>
      <c r="E8" s="21" t="s">
        <v>46</v>
      </c>
      <c r="F8" s="22" t="s">
        <v>46</v>
      </c>
      <c r="G8" s="31" t="s">
        <v>46</v>
      </c>
      <c r="H8" s="32">
        <v>42768</v>
      </c>
      <c r="I8" s="32">
        <v>42790</v>
      </c>
      <c r="J8" s="30">
        <f t="shared" si="3"/>
        <v>17</v>
      </c>
      <c r="K8" s="31" t="s">
        <v>46</v>
      </c>
      <c r="L8" s="33" t="s">
        <v>46</v>
      </c>
      <c r="M8" s="30" t="str">
        <f t="shared" si="0"/>
        <v>JO</v>
      </c>
      <c r="N8" s="31" t="s">
        <v>46</v>
      </c>
      <c r="O8" s="32">
        <v>42870</v>
      </c>
      <c r="Q8" s="40" t="s">
        <v>76</v>
      </c>
      <c r="R8" s="40" t="s">
        <v>217</v>
      </c>
      <c r="S8" s="31">
        <v>122</v>
      </c>
      <c r="U8" s="31">
        <v>24</v>
      </c>
      <c r="V8" s="31">
        <v>17</v>
      </c>
      <c r="W8" s="37">
        <v>15</v>
      </c>
      <c r="X8" s="60">
        <f t="shared" si="1"/>
        <v>56</v>
      </c>
    </row>
    <row r="9" spans="1:24" ht="63.75" x14ac:dyDescent="0.25">
      <c r="A9" s="19">
        <f t="shared" si="2"/>
        <v>7</v>
      </c>
      <c r="B9" s="39" t="s">
        <v>468</v>
      </c>
      <c r="C9" s="20" t="s">
        <v>461</v>
      </c>
      <c r="D9" s="29" t="s">
        <v>59</v>
      </c>
      <c r="E9" s="21" t="s">
        <v>46</v>
      </c>
      <c r="F9" s="22" t="s">
        <v>46</v>
      </c>
      <c r="G9" s="31" t="s">
        <v>46</v>
      </c>
      <c r="H9" s="141">
        <v>43075</v>
      </c>
      <c r="I9" s="141">
        <v>43096</v>
      </c>
      <c r="J9" s="115">
        <f>NETWORKDAYS(H9,I9)</f>
        <v>16</v>
      </c>
      <c r="K9" s="31" t="s">
        <v>46</v>
      </c>
      <c r="L9" s="33" t="s">
        <v>46</v>
      </c>
      <c r="M9" s="30" t="str">
        <f t="shared" si="0"/>
        <v>JO</v>
      </c>
      <c r="N9" s="31" t="s">
        <v>70</v>
      </c>
      <c r="O9" s="32"/>
      <c r="Q9" s="40" t="s">
        <v>76</v>
      </c>
      <c r="R9" s="40" t="s">
        <v>217</v>
      </c>
      <c r="S9" s="31">
        <f>28+14</f>
        <v>42</v>
      </c>
      <c r="U9" s="31">
        <v>4</v>
      </c>
      <c r="V9" s="31">
        <v>10</v>
      </c>
      <c r="W9" s="37">
        <v>0</v>
      </c>
      <c r="X9" s="60">
        <f t="shared" si="1"/>
        <v>14</v>
      </c>
    </row>
    <row r="10" spans="1:24" ht="51" x14ac:dyDescent="0.25">
      <c r="A10" s="19">
        <f t="shared" si="2"/>
        <v>8</v>
      </c>
      <c r="B10" s="39" t="s">
        <v>470</v>
      </c>
      <c r="C10" s="20" t="s">
        <v>461</v>
      </c>
      <c r="D10" s="29" t="s">
        <v>65</v>
      </c>
      <c r="E10" s="21" t="s">
        <v>46</v>
      </c>
      <c r="F10" s="22" t="s">
        <v>46</v>
      </c>
      <c r="G10" s="139" t="s">
        <v>70</v>
      </c>
      <c r="H10" s="3"/>
      <c r="I10" s="3"/>
      <c r="J10" s="3"/>
      <c r="K10" s="140" t="s">
        <v>70</v>
      </c>
      <c r="L10" s="31" t="s">
        <v>70</v>
      </c>
      <c r="M10" s="30" t="str">
        <f t="shared" si="0"/>
        <v>JO</v>
      </c>
      <c r="N10" s="33" t="s">
        <v>46</v>
      </c>
      <c r="O10" s="34"/>
      <c r="U10">
        <f>SUM(U3:U9)</f>
        <v>98</v>
      </c>
      <c r="V10">
        <f>SUM(V3:V9)</f>
        <v>44</v>
      </c>
      <c r="W10">
        <f>SUM(W3:W9)</f>
        <v>31</v>
      </c>
      <c r="X10" s="108">
        <f>SUM(U10:W10)</f>
        <v>173</v>
      </c>
    </row>
    <row r="11" spans="1:24" ht="63.75" x14ac:dyDescent="0.25">
      <c r="A11" s="19">
        <f t="shared" si="2"/>
        <v>9</v>
      </c>
      <c r="B11" s="29" t="s">
        <v>469</v>
      </c>
      <c r="C11" s="20" t="s">
        <v>461</v>
      </c>
      <c r="D11" s="29" t="s">
        <v>53</v>
      </c>
      <c r="E11" s="21" t="s">
        <v>46</v>
      </c>
      <c r="F11" s="22" t="s">
        <v>46</v>
      </c>
      <c r="G11" s="139" t="s">
        <v>70</v>
      </c>
      <c r="H11" s="3"/>
      <c r="I11" s="3"/>
      <c r="J11" s="3"/>
      <c r="K11" s="140" t="s">
        <v>70</v>
      </c>
      <c r="L11" s="31" t="s">
        <v>70</v>
      </c>
      <c r="M11" s="30" t="str">
        <f t="shared" si="0"/>
        <v>JO</v>
      </c>
      <c r="N11" s="31" t="s">
        <v>46</v>
      </c>
      <c r="O11" s="32">
        <v>43096</v>
      </c>
    </row>
    <row r="12" spans="1:24" ht="51" x14ac:dyDescent="0.25">
      <c r="A12" s="19">
        <f t="shared" si="2"/>
        <v>10</v>
      </c>
      <c r="B12" s="39" t="s">
        <v>471</v>
      </c>
      <c r="C12" s="20" t="s">
        <v>461</v>
      </c>
      <c r="D12" s="29" t="s">
        <v>56</v>
      </c>
      <c r="E12" s="21" t="s">
        <v>46</v>
      </c>
      <c r="F12" s="22" t="s">
        <v>46</v>
      </c>
      <c r="G12" s="139" t="s">
        <v>70</v>
      </c>
      <c r="H12" s="3"/>
      <c r="I12" s="3"/>
      <c r="J12" s="3"/>
      <c r="K12" s="140" t="s">
        <v>70</v>
      </c>
      <c r="L12" s="31" t="s">
        <v>70</v>
      </c>
      <c r="M12" s="30" t="str">
        <f t="shared" si="0"/>
        <v>JO</v>
      </c>
      <c r="N12" s="31" t="s">
        <v>46</v>
      </c>
      <c r="O12" s="32">
        <v>43084</v>
      </c>
    </row>
    <row r="14" spans="1:24" x14ac:dyDescent="0.25">
      <c r="S14">
        <f>SUM(S3:S13)</f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workbookViewId="0"/>
  </sheetViews>
  <sheetFormatPr defaultColWidth="11.42578125" defaultRowHeight="15" x14ac:dyDescent="0.25"/>
  <sheetData>
    <row r="2" spans="2:8" ht="75" x14ac:dyDescent="0.25">
      <c r="B2" s="73" t="s">
        <v>248</v>
      </c>
      <c r="C2" s="48">
        <f>COUNTA(KDU!B3:B17)</f>
        <v>15</v>
      </c>
    </row>
    <row r="3" spans="2:8" x14ac:dyDescent="0.25">
      <c r="B3" s="50" t="s">
        <v>249</v>
      </c>
      <c r="C3" s="74">
        <f>COUNTIF(KDU!D:D, B3)</f>
        <v>0</v>
      </c>
    </row>
    <row r="4" spans="2:8" x14ac:dyDescent="0.25">
      <c r="B4" s="49" t="s">
        <v>250</v>
      </c>
      <c r="C4" s="74">
        <f>COUNTIF(KDU!D:D, B4)</f>
        <v>0</v>
      </c>
    </row>
    <row r="5" spans="2:8" x14ac:dyDescent="0.25">
      <c r="B5" s="49" t="s">
        <v>241</v>
      </c>
      <c r="C5" s="74">
        <f>COUNTIF(KDU!D:D, B5)</f>
        <v>0</v>
      </c>
    </row>
    <row r="6" spans="2:8" x14ac:dyDescent="0.25">
      <c r="B6" s="49" t="s">
        <v>242</v>
      </c>
      <c r="C6" s="74">
        <f>COUNTIF(KDU!D:D, B6)</f>
        <v>0</v>
      </c>
    </row>
    <row r="7" spans="2:8" x14ac:dyDescent="0.25">
      <c r="B7" s="49" t="s">
        <v>251</v>
      </c>
      <c r="C7" s="74">
        <f>COUNTIF(KDU!D:D, B7)</f>
        <v>0</v>
      </c>
    </row>
    <row r="8" spans="2:8" x14ac:dyDescent="0.25">
      <c r="B8" s="49" t="s">
        <v>252</v>
      </c>
      <c r="C8" s="74">
        <f>COUNTIF(KDU!D:D, B8)</f>
        <v>0</v>
      </c>
    </row>
    <row r="9" spans="2:8" x14ac:dyDescent="0.25">
      <c r="B9" s="49" t="s">
        <v>243</v>
      </c>
      <c r="C9" s="74">
        <f>COUNTIF(KDU!D:D, B9)</f>
        <v>0</v>
      </c>
    </row>
    <row r="10" spans="2:8" ht="90" x14ac:dyDescent="0.25">
      <c r="B10" s="51" t="s">
        <v>253</v>
      </c>
      <c r="C10" s="74">
        <f>COUNTIF(KDU!D:D, B10)</f>
        <v>0</v>
      </c>
    </row>
    <row r="11" spans="2:8" x14ac:dyDescent="0.25">
      <c r="B11" s="49" t="s">
        <v>254</v>
      </c>
      <c r="C11" s="74">
        <f>COUNTIF(KDU!D:D, B11)</f>
        <v>0</v>
      </c>
    </row>
    <row r="12" spans="2:8" x14ac:dyDescent="0.25">
      <c r="B12" s="49" t="s">
        <v>255</v>
      </c>
      <c r="C12" s="74">
        <f>COUNTIF(KDU!D:D, B12)</f>
        <v>0</v>
      </c>
      <c r="E12" s="52"/>
    </row>
    <row r="13" spans="2:8" x14ac:dyDescent="0.25">
      <c r="B13" s="49" t="s">
        <v>256</v>
      </c>
      <c r="C13" s="74">
        <f>COUNTIF(KDU!D:D, B13)</f>
        <v>0</v>
      </c>
    </row>
    <row r="14" spans="2:8" x14ac:dyDescent="0.25">
      <c r="B14" s="49" t="s">
        <v>257</v>
      </c>
      <c r="C14" s="74">
        <f>COUNTIF(KDU!D:D, B14)</f>
        <v>0</v>
      </c>
    </row>
    <row r="15" spans="2:8" x14ac:dyDescent="0.25">
      <c r="B15" s="49" t="s">
        <v>258</v>
      </c>
      <c r="C15" s="74">
        <f>COUNTIF(KDU!D:D, B15)</f>
        <v>0</v>
      </c>
      <c r="H15" s="53"/>
    </row>
    <row r="16" spans="2:8" x14ac:dyDescent="0.25">
      <c r="C16" s="75"/>
      <c r="H16" s="53"/>
    </row>
    <row r="17" spans="2:8" x14ac:dyDescent="0.25">
      <c r="C17" s="75"/>
      <c r="H17" s="53"/>
    </row>
    <row r="18" spans="2:8" ht="120" x14ac:dyDescent="0.25">
      <c r="B18" s="73" t="s">
        <v>259</v>
      </c>
      <c r="C18" s="54">
        <f>SUM(C19:C29)</f>
        <v>0</v>
      </c>
      <c r="E18" s="73" t="s">
        <v>260</v>
      </c>
      <c r="F18" s="54" t="e">
        <f>SUM(F19:F29)</f>
        <v>#VALUE!</v>
      </c>
      <c r="H18" s="55"/>
    </row>
    <row r="19" spans="2:8" x14ac:dyDescent="0.25">
      <c r="B19" s="50" t="s">
        <v>249</v>
      </c>
      <c r="C19" s="74">
        <f>COUNTIF(KDU!D:D, B19)</f>
        <v>0</v>
      </c>
      <c r="E19" s="50" t="s">
        <v>249</v>
      </c>
      <c r="F19" s="74" t="e">
        <f>COUNTIFS(KDU!D:D, 'KP Raporti vjetor'!E19, [2]ZKM!M:M, "PO")</f>
        <v>#VALUE!</v>
      </c>
    </row>
    <row r="20" spans="2:8" x14ac:dyDescent="0.25">
      <c r="B20" s="49" t="s">
        <v>250</v>
      </c>
      <c r="C20" s="74">
        <f>COUNTIF(KDU!D:D, B20)</f>
        <v>0</v>
      </c>
      <c r="E20" s="49" t="s">
        <v>250</v>
      </c>
      <c r="F20" s="74" t="e">
        <f>COUNTIFS(KDU!D:D, 'KP Raporti vjetor'!E20, [2]ZKM!M:M, "PO")</f>
        <v>#VALUE!</v>
      </c>
    </row>
    <row r="21" spans="2:8" x14ac:dyDescent="0.25">
      <c r="B21" s="49" t="s">
        <v>241</v>
      </c>
      <c r="C21" s="74">
        <f>COUNTIF(KDU!D:D, B21)</f>
        <v>0</v>
      </c>
      <c r="E21" s="49" t="s">
        <v>241</v>
      </c>
      <c r="F21" s="74" t="e">
        <f>COUNTIFS(KDU!D:D, 'KP Raporti vjetor'!E21, [2]ZKM!M:M, "PO")</f>
        <v>#VALUE!</v>
      </c>
    </row>
    <row r="22" spans="2:8" x14ac:dyDescent="0.25">
      <c r="B22" s="49" t="s">
        <v>242</v>
      </c>
      <c r="C22" s="74">
        <f>COUNTIF(KDU!D:D, B22)</f>
        <v>0</v>
      </c>
      <c r="E22" s="49" t="s">
        <v>242</v>
      </c>
      <c r="F22" s="74" t="e">
        <f>COUNTIFS(KDU!D:D, 'KP Raporti vjetor'!E22, [2]ZKM!M:M, "PO")</f>
        <v>#VALUE!</v>
      </c>
    </row>
    <row r="23" spans="2:8" x14ac:dyDescent="0.25">
      <c r="B23" s="49" t="s">
        <v>251</v>
      </c>
      <c r="C23" s="74">
        <f>COUNTIF(KDU!D:D, B23)</f>
        <v>0</v>
      </c>
      <c r="E23" s="49" t="s">
        <v>251</v>
      </c>
      <c r="F23" s="74" t="e">
        <f>COUNTIFS(KDU!D:D, 'KP Raporti vjetor'!E23, [2]ZKM!M:M, "PO")</f>
        <v>#VALUE!</v>
      </c>
    </row>
    <row r="24" spans="2:8" x14ac:dyDescent="0.25">
      <c r="B24" s="49" t="s">
        <v>252</v>
      </c>
      <c r="C24" s="74">
        <f>COUNTIF(KDU!D:D, B24)</f>
        <v>0</v>
      </c>
      <c r="E24" s="49" t="s">
        <v>252</v>
      </c>
      <c r="F24" s="74" t="e">
        <f>COUNTIFS(KDU!D:D, 'KP Raporti vjetor'!E24, [2]ZKM!M:M, "PO")</f>
        <v>#VALUE!</v>
      </c>
    </row>
    <row r="25" spans="2:8" x14ac:dyDescent="0.25">
      <c r="B25" s="49" t="s">
        <v>243</v>
      </c>
      <c r="C25" s="74">
        <f>COUNTIF(KDU!D:D, B25)</f>
        <v>0</v>
      </c>
      <c r="E25" s="49" t="s">
        <v>243</v>
      </c>
      <c r="F25" s="74" t="e">
        <f>COUNTIFS(KDU!D:D, 'KP Raporti vjetor'!E25, [2]ZKM!M:M, "PO")</f>
        <v>#VALUE!</v>
      </c>
    </row>
    <row r="26" spans="2:8" ht="90" x14ac:dyDescent="0.25">
      <c r="B26" s="51" t="s">
        <v>253</v>
      </c>
      <c r="C26" s="74">
        <f>COUNTIF(KDU!D:D, B26)</f>
        <v>0</v>
      </c>
      <c r="E26" s="51" t="s">
        <v>253</v>
      </c>
      <c r="F26" s="74" t="e">
        <f>COUNTIFS(KDU!D:D, 'KP Raporti vjetor'!E26, [2]ZKM!M:M, "PO")</f>
        <v>#VALUE!</v>
      </c>
    </row>
    <row r="27" spans="2:8" x14ac:dyDescent="0.25">
      <c r="B27" s="49" t="s">
        <v>254</v>
      </c>
      <c r="C27" s="74">
        <f>COUNTIF(KDU!D:D, B27)</f>
        <v>0</v>
      </c>
      <c r="E27" s="49" t="s">
        <v>254</v>
      </c>
      <c r="F27" s="74" t="e">
        <f>COUNTIFS(KDU!D:D, 'KP Raporti vjetor'!E27, [2]ZKM!M:M, "PO")</f>
        <v>#VALUE!</v>
      </c>
    </row>
    <row r="28" spans="2:8" x14ac:dyDescent="0.25">
      <c r="B28" s="49" t="s">
        <v>255</v>
      </c>
      <c r="C28" s="74">
        <f>COUNTIF(KDU!D:D, B28)</f>
        <v>0</v>
      </c>
      <c r="E28" s="49" t="s">
        <v>255</v>
      </c>
      <c r="F28" s="74" t="e">
        <f>COUNTIFS(KDU!D:D, 'KP Raporti vjetor'!E28, [2]ZKM!M:M, "PO")</f>
        <v>#VALUE!</v>
      </c>
    </row>
    <row r="29" spans="2:8" x14ac:dyDescent="0.25">
      <c r="B29" s="49" t="s">
        <v>256</v>
      </c>
      <c r="C29" s="74">
        <f>COUNTIF(KDU!D:D, B29)</f>
        <v>0</v>
      </c>
      <c r="E29" s="49" t="s">
        <v>256</v>
      </c>
      <c r="F29" s="74" t="e">
        <f>COUNTIFS(KDU!D:D, 'KP Raporti vjetor'!E29, [2]ZKM!M:M, "PO")</f>
        <v>#VALUE!</v>
      </c>
    </row>
    <row r="30" spans="2:8" x14ac:dyDescent="0.25">
      <c r="C30" s="51"/>
      <c r="F30" s="56"/>
    </row>
    <row r="34" spans="2:3" ht="150" x14ac:dyDescent="0.25">
      <c r="B34" s="73" t="s">
        <v>261</v>
      </c>
      <c r="C34" s="48" t="e">
        <f>SUM(C35:C47)</f>
        <v>#VALUE!</v>
      </c>
    </row>
    <row r="35" spans="2:3" ht="75" x14ac:dyDescent="0.25">
      <c r="B35" s="56" t="s">
        <v>249</v>
      </c>
      <c r="C35" s="74" t="e">
        <f>COUNTIFS(KDU!D:D, 'KP Raporti vjetor'!B35, [2]ZKM!M:M, "JO")</f>
        <v>#VALUE!</v>
      </c>
    </row>
    <row r="36" spans="2:3" x14ac:dyDescent="0.25">
      <c r="B36" s="50" t="s">
        <v>250</v>
      </c>
      <c r="C36" s="74" t="e">
        <f>COUNTIFS(KDU!D:D, 'KP Raporti vjetor'!B36, [2]ZKM!M:M, "JO")</f>
        <v>#VALUE!</v>
      </c>
    </row>
    <row r="37" spans="2:3" ht="60" x14ac:dyDescent="0.25">
      <c r="B37" s="56" t="s">
        <v>241</v>
      </c>
      <c r="C37" s="74" t="e">
        <f>COUNTIFS(KDU!D:D, 'KP Raporti vjetor'!B37, [2]ZKM!M:M, "JO")</f>
        <v>#VALUE!</v>
      </c>
    </row>
    <row r="38" spans="2:3" x14ac:dyDescent="0.25">
      <c r="B38" s="50" t="s">
        <v>242</v>
      </c>
      <c r="C38" s="74" t="e">
        <f>COUNTIFS(KDU!D:D, 'KP Raporti vjetor'!B38, [2]ZKM!M:M, "JO")</f>
        <v>#VALUE!</v>
      </c>
    </row>
    <row r="39" spans="2:3" x14ac:dyDescent="0.25">
      <c r="B39" s="50" t="s">
        <v>251</v>
      </c>
      <c r="C39" s="74" t="e">
        <f>COUNTIFS(KDU!D:D, 'KP Raporti vjetor'!B39, [2]ZKM!M:M, "JO")</f>
        <v>#VALUE!</v>
      </c>
    </row>
    <row r="40" spans="2:3" x14ac:dyDescent="0.25">
      <c r="B40" s="50" t="s">
        <v>252</v>
      </c>
      <c r="C40" s="74" t="e">
        <f>COUNTIFS(KDU!D:D, 'KP Raporti vjetor'!B40, [2]ZKM!M:M, "JO")</f>
        <v>#VALUE!</v>
      </c>
    </row>
    <row r="41" spans="2:3" x14ac:dyDescent="0.25">
      <c r="B41" s="50" t="s">
        <v>243</v>
      </c>
      <c r="C41" s="74" t="e">
        <f>COUNTIFS(KDU!D:D, 'KP Raporti vjetor'!B41, [2]ZKM!M:M, "JO")</f>
        <v>#VALUE!</v>
      </c>
    </row>
    <row r="42" spans="2:3" x14ac:dyDescent="0.25">
      <c r="B42" s="49" t="s">
        <v>253</v>
      </c>
      <c r="C42" s="74" t="e">
        <f>COUNTIFS(KDU!D:D, 'KP Raporti vjetor'!B42, [2]ZKM!M:M, "JO")</f>
        <v>#VALUE!</v>
      </c>
    </row>
    <row r="43" spans="2:3" x14ac:dyDescent="0.25">
      <c r="B43" s="49" t="s">
        <v>254</v>
      </c>
      <c r="C43" s="74" t="e">
        <f>COUNTIFS(KDU!D:D, 'KP Raporti vjetor'!B43, [2]ZKM!M:M, "JO")</f>
        <v>#VALUE!</v>
      </c>
    </row>
    <row r="44" spans="2:3" x14ac:dyDescent="0.25">
      <c r="B44" s="49" t="s">
        <v>255</v>
      </c>
      <c r="C44" s="74" t="e">
        <f>COUNTIFS(KDU!D:D, 'KP Raporti vjetor'!B44, [2]ZKM!M:M, "JO")</f>
        <v>#VALUE!</v>
      </c>
    </row>
    <row r="45" spans="2:3" x14ac:dyDescent="0.25">
      <c r="B45" s="49" t="s">
        <v>256</v>
      </c>
      <c r="C45" s="74" t="e">
        <f>COUNTIFS(KDU!D:D, 'KP Raporti vjetor'!B45, [2]ZKM!M:M, "JO")</f>
        <v>#VALUE!</v>
      </c>
    </row>
    <row r="46" spans="2:3" x14ac:dyDescent="0.25">
      <c r="B46" s="49" t="s">
        <v>257</v>
      </c>
      <c r="C46" s="74" t="e">
        <f>COUNTIFS(KDU!D:D, 'KP Raporti vjetor'!B46, [2]ZKM!M:M, "JO")</f>
        <v>#VALUE!</v>
      </c>
    </row>
    <row r="47" spans="2:3" x14ac:dyDescent="0.25">
      <c r="B47" s="49" t="s">
        <v>258</v>
      </c>
      <c r="C47" s="74" t="e">
        <f>COUNTIFS(KDU!D:D, 'KP Raporti vjetor'!B47, [2]ZKM!M:M, "JO")</f>
        <v>#VALUE!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/>
  </sheetViews>
  <sheetFormatPr defaultColWidth="11.42578125" defaultRowHeight="15" x14ac:dyDescent="0.25"/>
  <sheetData>
    <row r="2" spans="2:8" x14ac:dyDescent="0.25">
      <c r="B2" s="6" t="s">
        <v>239</v>
      </c>
      <c r="C2" s="6"/>
      <c r="D2" s="6"/>
      <c r="E2" s="6"/>
      <c r="F2" s="6"/>
    </row>
    <row r="4" spans="2:8" x14ac:dyDescent="0.25">
      <c r="B4" s="2" t="s">
        <v>240</v>
      </c>
    </row>
    <row r="6" spans="2:8" x14ac:dyDescent="0.25">
      <c r="B6" s="62" t="s">
        <v>240</v>
      </c>
      <c r="C6" s="63" t="e">
        <f>SUM(C7:C9)</f>
        <v>#VALUE!</v>
      </c>
      <c r="F6" s="62" t="s">
        <v>240</v>
      </c>
      <c r="G6" s="63" t="e">
        <f>SUM(G7:G9)</f>
        <v>#VALUE!</v>
      </c>
    </row>
    <row r="7" spans="2:8" x14ac:dyDescent="0.25">
      <c r="B7" s="3" t="s">
        <v>241</v>
      </c>
      <c r="C7" s="4" t="e">
        <f>COUNTIFS(KDU!D:D,B7, [2]ZKM!N:N, "P")</f>
        <v>#VALUE!</v>
      </c>
      <c r="D7" s="1"/>
      <c r="F7" s="3" t="s">
        <v>241</v>
      </c>
      <c r="G7" s="4" t="e">
        <f>COUNTIFS(KDU!D:D, F7, [2]ZKM!M:M, "PO")</f>
        <v>#VALUE!</v>
      </c>
      <c r="H7" s="1"/>
    </row>
    <row r="8" spans="2:8" x14ac:dyDescent="0.25">
      <c r="B8" s="3" t="s">
        <v>242</v>
      </c>
      <c r="C8" s="4" t="e">
        <f>COUNTIFS(KDU!D:D,B8, [2]ZKM!N:N, "P")</f>
        <v>#VALUE!</v>
      </c>
      <c r="D8" s="1"/>
      <c r="F8" s="3" t="s">
        <v>242</v>
      </c>
      <c r="G8" s="4" t="e">
        <f>COUNTIFS(KDU!D:D, F8, [2]ZKM!M:M, "PO")</f>
        <v>#VALUE!</v>
      </c>
      <c r="H8" s="1"/>
    </row>
    <row r="9" spans="2:8" x14ac:dyDescent="0.25">
      <c r="B9" s="3" t="s">
        <v>243</v>
      </c>
      <c r="C9" s="4" t="e">
        <f>COUNTIFS(KDU!D:D,B9, [2]ZKM!N:N, "P")</f>
        <v>#VALUE!</v>
      </c>
      <c r="D9" s="1"/>
      <c r="F9" s="3" t="s">
        <v>243</v>
      </c>
      <c r="G9" s="4" t="e">
        <f>COUNTIFS(KDU!D:D, F9, [2]ZKM!M:M, "PO")</f>
        <v>#VALUE!</v>
      </c>
      <c r="H9" s="1"/>
    </row>
    <row r="12" spans="2:8" x14ac:dyDescent="0.25">
      <c r="B12" s="64" t="s">
        <v>244</v>
      </c>
      <c r="C12" s="65" t="e">
        <f>G6/C6</f>
        <v>#VALUE!</v>
      </c>
    </row>
    <row r="13" spans="2:8" x14ac:dyDescent="0.25">
      <c r="B13" s="5" t="s">
        <v>245</v>
      </c>
    </row>
    <row r="14" spans="2:8" ht="150" x14ac:dyDescent="0.25">
      <c r="B14" s="66" t="s">
        <v>246</v>
      </c>
      <c r="C14" s="67" t="e">
        <f>G6</f>
        <v>#VALUE!</v>
      </c>
    </row>
    <row r="15" spans="2:8" ht="255" x14ac:dyDescent="0.25">
      <c r="B15" s="68" t="s">
        <v>247</v>
      </c>
      <c r="C15" s="69" t="e">
        <f>C6</f>
        <v>#VALUE!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workbookViewId="0"/>
  </sheetViews>
  <sheetFormatPr defaultColWidth="11.42578125" defaultRowHeight="15" x14ac:dyDescent="0.25"/>
  <sheetData>
    <row r="2" spans="2:7" ht="16.5" x14ac:dyDescent="0.3">
      <c r="B2" s="10" t="s">
        <v>262</v>
      </c>
      <c r="C2" s="10"/>
      <c r="D2" s="11" t="s">
        <v>263</v>
      </c>
      <c r="E2" s="11" t="s">
        <v>264</v>
      </c>
    </row>
    <row r="3" spans="2:7" ht="16.5" x14ac:dyDescent="0.3">
      <c r="B3" s="12" t="s">
        <v>249</v>
      </c>
      <c r="C3" s="57"/>
      <c r="D3" s="11" t="s">
        <v>265</v>
      </c>
      <c r="E3" s="11" t="s">
        <v>265</v>
      </c>
      <c r="F3" s="11" t="s">
        <v>266</v>
      </c>
      <c r="G3" s="11" t="s">
        <v>267</v>
      </c>
    </row>
    <row r="4" spans="2:7" ht="16.5" x14ac:dyDescent="0.3">
      <c r="B4" s="12" t="s">
        <v>250</v>
      </c>
      <c r="C4" s="57"/>
      <c r="D4" s="11" t="s">
        <v>268</v>
      </c>
      <c r="E4" s="11" t="s">
        <v>268</v>
      </c>
      <c r="F4" s="11" t="s">
        <v>269</v>
      </c>
      <c r="G4" s="11" t="s">
        <v>270</v>
      </c>
    </row>
    <row r="5" spans="2:7" ht="16.5" x14ac:dyDescent="0.3">
      <c r="B5" s="12" t="s">
        <v>241</v>
      </c>
      <c r="C5" s="58"/>
      <c r="G5" s="11">
        <v>0</v>
      </c>
    </row>
    <row r="6" spans="2:7" ht="16.5" x14ac:dyDescent="0.3">
      <c r="B6" s="12" t="s">
        <v>242</v>
      </c>
      <c r="C6" s="58"/>
    </row>
    <row r="7" spans="2:7" ht="16.5" x14ac:dyDescent="0.3">
      <c r="B7" s="12" t="s">
        <v>251</v>
      </c>
      <c r="C7" s="58"/>
    </row>
    <row r="8" spans="2:7" ht="16.5" x14ac:dyDescent="0.3">
      <c r="B8" s="12" t="s">
        <v>252</v>
      </c>
      <c r="C8" s="58"/>
    </row>
    <row r="9" spans="2:7" ht="16.5" x14ac:dyDescent="0.3">
      <c r="B9" s="12" t="s">
        <v>243</v>
      </c>
      <c r="C9" s="58"/>
    </row>
    <row r="10" spans="2:7" ht="66" x14ac:dyDescent="0.3">
      <c r="B10" s="13" t="s">
        <v>253</v>
      </c>
      <c r="C10" s="57"/>
    </row>
    <row r="11" spans="2:7" ht="16.5" x14ac:dyDescent="0.3">
      <c r="B11" s="12" t="s">
        <v>254</v>
      </c>
      <c r="C11" s="57"/>
    </row>
    <row r="12" spans="2:7" ht="16.5" x14ac:dyDescent="0.3">
      <c r="B12" s="12" t="s">
        <v>255</v>
      </c>
      <c r="C12" s="58"/>
    </row>
    <row r="13" spans="2:7" ht="16.5" x14ac:dyDescent="0.3">
      <c r="B13" s="12" t="s">
        <v>256</v>
      </c>
    </row>
    <row r="14" spans="2:7" ht="16.5" x14ac:dyDescent="0.3">
      <c r="B14" s="12" t="s">
        <v>257</v>
      </c>
    </row>
    <row r="15" spans="2:7" ht="16.5" x14ac:dyDescent="0.3">
      <c r="B15" s="61" t="s">
        <v>258</v>
      </c>
    </row>
    <row r="18" spans="2:2" ht="16.5" x14ac:dyDescent="0.3">
      <c r="B18" s="14"/>
    </row>
    <row r="19" spans="2:2" ht="16.5" x14ac:dyDescent="0.3">
      <c r="B19" s="14"/>
    </row>
    <row r="23" spans="2:2" ht="16.5" x14ac:dyDescent="0.3">
      <c r="B23" s="11" t="s">
        <v>271</v>
      </c>
    </row>
    <row r="24" spans="2:2" ht="16.5" x14ac:dyDescent="0.3">
      <c r="B24" s="11" t="s">
        <v>265</v>
      </c>
    </row>
    <row r="25" spans="2:2" ht="16.5" x14ac:dyDescent="0.3">
      <c r="B25" s="11" t="s">
        <v>268</v>
      </c>
    </row>
    <row r="27" spans="2:2" ht="16.5" x14ac:dyDescent="0.3">
      <c r="B27" s="11" t="s">
        <v>272</v>
      </c>
    </row>
    <row r="28" spans="2:2" ht="16.5" x14ac:dyDescent="0.3">
      <c r="B28" s="11" t="s">
        <v>265</v>
      </c>
    </row>
    <row r="29" spans="2:2" ht="16.5" x14ac:dyDescent="0.3">
      <c r="B29" s="11" t="s">
        <v>268</v>
      </c>
    </row>
    <row r="31" spans="2:2" ht="16.5" x14ac:dyDescent="0.3">
      <c r="B31" s="11" t="s">
        <v>273</v>
      </c>
    </row>
    <row r="32" spans="2:2" ht="16.5" x14ac:dyDescent="0.3">
      <c r="B32" s="11" t="s">
        <v>265</v>
      </c>
    </row>
    <row r="33" spans="2:2" ht="16.5" x14ac:dyDescent="0.3">
      <c r="B33" s="11" t="s">
        <v>268</v>
      </c>
    </row>
    <row r="35" spans="2:2" ht="16.5" x14ac:dyDescent="0.3">
      <c r="B35" s="11" t="s">
        <v>274</v>
      </c>
    </row>
    <row r="36" spans="2:2" ht="16.5" x14ac:dyDescent="0.3">
      <c r="B36" s="11" t="s">
        <v>265</v>
      </c>
    </row>
    <row r="37" spans="2:2" ht="16.5" x14ac:dyDescent="0.3">
      <c r="B37" s="11" t="s">
        <v>268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B11" sqref="B11"/>
    </sheetView>
  </sheetViews>
  <sheetFormatPr defaultColWidth="11.42578125" defaultRowHeight="15" x14ac:dyDescent="0.25"/>
  <cols>
    <col min="1" max="1" width="5.5703125" customWidth="1"/>
    <col min="2" max="2" width="25.42578125" customWidth="1"/>
  </cols>
  <sheetData>
    <row r="1" spans="1:24" ht="89.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70" t="s">
        <v>100</v>
      </c>
      <c r="I1" s="70" t="s">
        <v>8</v>
      </c>
      <c r="J1" s="16" t="s">
        <v>9</v>
      </c>
      <c r="K1" s="16" t="s">
        <v>10</v>
      </c>
      <c r="L1" s="16" t="s">
        <v>11</v>
      </c>
      <c r="M1" s="16" t="s">
        <v>374</v>
      </c>
      <c r="N1" s="16" t="s">
        <v>12</v>
      </c>
      <c r="O1" s="70" t="s">
        <v>13</v>
      </c>
      <c r="P1" s="70" t="s">
        <v>14</v>
      </c>
      <c r="Q1" s="16" t="s">
        <v>15</v>
      </c>
      <c r="R1" s="16" t="s">
        <v>16</v>
      </c>
      <c r="S1" s="16" t="s">
        <v>17</v>
      </c>
      <c r="T1" s="71" t="s">
        <v>102</v>
      </c>
      <c r="U1" s="16" t="s">
        <v>18</v>
      </c>
      <c r="V1" s="16" t="s">
        <v>19</v>
      </c>
      <c r="W1" s="16" t="s">
        <v>20</v>
      </c>
      <c r="X1" s="77" t="s">
        <v>21</v>
      </c>
    </row>
    <row r="2" spans="1:24" x14ac:dyDescent="0.25">
      <c r="A2" s="17"/>
      <c r="B2" s="18" t="s">
        <v>22</v>
      </c>
      <c r="C2" s="17" t="s">
        <v>23</v>
      </c>
      <c r="D2" s="17" t="s">
        <v>24</v>
      </c>
      <c r="E2" s="17" t="s">
        <v>25</v>
      </c>
      <c r="F2" s="17" t="s">
        <v>26</v>
      </c>
      <c r="G2" s="17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32</v>
      </c>
      <c r="M2" s="18" t="s">
        <v>33</v>
      </c>
      <c r="N2" s="18" t="s">
        <v>34</v>
      </c>
      <c r="O2" s="17" t="s">
        <v>35</v>
      </c>
      <c r="P2" s="18" t="s">
        <v>36</v>
      </c>
      <c r="Q2" s="18" t="s">
        <v>37</v>
      </c>
      <c r="R2" s="18" t="s">
        <v>38</v>
      </c>
      <c r="S2" s="18" t="s">
        <v>39</v>
      </c>
      <c r="T2" s="135"/>
      <c r="U2" s="18" t="s">
        <v>40</v>
      </c>
      <c r="V2" s="18" t="s">
        <v>41</v>
      </c>
      <c r="W2" s="18" t="s">
        <v>42</v>
      </c>
      <c r="X2" s="18" t="s">
        <v>43</v>
      </c>
    </row>
    <row r="3" spans="1:24" ht="51" x14ac:dyDescent="0.25">
      <c r="A3" s="19">
        <v>1</v>
      </c>
      <c r="B3" s="20" t="s">
        <v>472</v>
      </c>
      <c r="C3" s="20" t="s">
        <v>218</v>
      </c>
      <c r="D3" s="20" t="s">
        <v>59</v>
      </c>
      <c r="E3" s="21" t="str">
        <f>MID(LEFT(D3,2),2,1)</f>
        <v>D</v>
      </c>
      <c r="F3" s="22" t="s">
        <v>46</v>
      </c>
      <c r="G3" s="22" t="s">
        <v>46</v>
      </c>
      <c r="H3" s="23">
        <v>43014</v>
      </c>
      <c r="I3" s="23" t="s">
        <v>219</v>
      </c>
      <c r="J3" s="21" t="e">
        <f>NETWORKDAYS(H3,I3)</f>
        <v>#VALUE!</v>
      </c>
      <c r="K3" s="22" t="s">
        <v>46</v>
      </c>
      <c r="L3" s="22" t="s">
        <v>46</v>
      </c>
      <c r="M3" s="30" t="e">
        <f>IF(E3="N",0, IF(AND(G3="P",F3="P",J3&gt;=15, K3="P", L3="P"), "PO", "JO"))</f>
        <v>#VALUE!</v>
      </c>
      <c r="N3" s="24" t="s">
        <v>46</v>
      </c>
      <c r="O3" s="25" t="s">
        <v>220</v>
      </c>
      <c r="P3" s="26"/>
      <c r="Q3" s="59" t="s">
        <v>221</v>
      </c>
      <c r="R3" s="59" t="s">
        <v>222</v>
      </c>
      <c r="S3" s="22">
        <v>6</v>
      </c>
      <c r="T3" s="8"/>
      <c r="U3" s="22">
        <v>4</v>
      </c>
      <c r="V3" s="22">
        <v>2</v>
      </c>
      <c r="W3" s="27">
        <v>1</v>
      </c>
      <c r="X3" s="78">
        <f>SUM(U3:W3)</f>
        <v>7</v>
      </c>
    </row>
    <row r="4" spans="1:24" ht="51" x14ac:dyDescent="0.25">
      <c r="A4" s="28">
        <f>A3+1</f>
        <v>2</v>
      </c>
      <c r="B4" s="29" t="s">
        <v>473</v>
      </c>
      <c r="C4" s="29" t="s">
        <v>218</v>
      </c>
      <c r="D4" s="29" t="s">
        <v>59</v>
      </c>
      <c r="E4" s="30" t="str">
        <f>MID(LEFT(D4,2),2,1)</f>
        <v>D</v>
      </c>
      <c r="F4" s="31" t="s">
        <v>46</v>
      </c>
      <c r="G4" s="31" t="s">
        <v>46</v>
      </c>
      <c r="H4" s="32" t="s">
        <v>223</v>
      </c>
      <c r="I4" s="32">
        <v>43050</v>
      </c>
      <c r="J4" s="30" t="e">
        <f>NETWORKDAYS(H4,I4)</f>
        <v>#VALUE!</v>
      </c>
      <c r="K4" s="31" t="s">
        <v>46</v>
      </c>
      <c r="L4" s="33" t="s">
        <v>46</v>
      </c>
      <c r="M4" s="30" t="e">
        <f t="shared" ref="M4:M10" si="0">IF(E4="N",0, IF(AND(G4="P",F4="P",J4&gt;=15, K4="P", L4="P"), "PO", "JO"))</f>
        <v>#VALUE!</v>
      </c>
      <c r="N4" s="33" t="s">
        <v>46</v>
      </c>
      <c r="O4" s="34" t="s">
        <v>224</v>
      </c>
      <c r="P4" s="35"/>
      <c r="Q4" s="40" t="s">
        <v>225</v>
      </c>
      <c r="R4" s="59" t="s">
        <v>222</v>
      </c>
      <c r="S4" s="31">
        <v>1</v>
      </c>
      <c r="T4" s="8"/>
      <c r="U4" s="31">
        <v>0</v>
      </c>
      <c r="V4" s="31">
        <v>1</v>
      </c>
      <c r="W4" s="37">
        <v>5</v>
      </c>
      <c r="X4" s="60">
        <f t="shared" ref="X4:X10" si="1">SUM(U4:W4)</f>
        <v>6</v>
      </c>
    </row>
    <row r="5" spans="1:24" ht="51" x14ac:dyDescent="0.25">
      <c r="A5" s="28">
        <f t="shared" ref="A5:A10" si="2">A4+1</f>
        <v>3</v>
      </c>
      <c r="B5" s="29" t="s">
        <v>474</v>
      </c>
      <c r="C5" s="29" t="s">
        <v>218</v>
      </c>
      <c r="D5" s="29" t="s">
        <v>59</v>
      </c>
      <c r="E5" s="30" t="str">
        <f t="shared" ref="E5:E10" si="3">MID(LEFT(D5,2),2,1)</f>
        <v>D</v>
      </c>
      <c r="F5" s="31" t="s">
        <v>46</v>
      </c>
      <c r="G5" s="31" t="s">
        <v>46</v>
      </c>
      <c r="H5" s="32" t="s">
        <v>226</v>
      </c>
      <c r="I5" s="32">
        <v>43048</v>
      </c>
      <c r="J5" s="30" t="e">
        <f t="shared" ref="J5:J10" si="4">NETWORKDAYS(H5,I5)</f>
        <v>#VALUE!</v>
      </c>
      <c r="K5" s="31" t="s">
        <v>46</v>
      </c>
      <c r="L5" s="33" t="s">
        <v>70</v>
      </c>
      <c r="M5" s="30" t="e">
        <f t="shared" si="0"/>
        <v>#VALUE!</v>
      </c>
      <c r="N5" s="33" t="s">
        <v>46</v>
      </c>
      <c r="O5" s="34" t="s">
        <v>227</v>
      </c>
      <c r="P5" s="35"/>
      <c r="Q5" s="40" t="s">
        <v>225</v>
      </c>
      <c r="R5" s="40" t="s">
        <v>222</v>
      </c>
      <c r="S5" s="31">
        <v>1</v>
      </c>
      <c r="T5" s="8"/>
      <c r="U5" s="31">
        <v>2</v>
      </c>
      <c r="V5" s="31">
        <v>4</v>
      </c>
      <c r="W5" s="37">
        <v>1</v>
      </c>
      <c r="X5" s="60">
        <f t="shared" si="1"/>
        <v>7</v>
      </c>
    </row>
    <row r="6" spans="1:24" ht="51" x14ac:dyDescent="0.25">
      <c r="A6" s="28">
        <f t="shared" si="2"/>
        <v>4</v>
      </c>
      <c r="B6" s="29" t="s">
        <v>475</v>
      </c>
      <c r="C6" s="29" t="s">
        <v>218</v>
      </c>
      <c r="D6" s="29" t="s">
        <v>56</v>
      </c>
      <c r="E6" s="30" t="str">
        <f t="shared" si="3"/>
        <v>D</v>
      </c>
      <c r="F6" s="31" t="s">
        <v>46</v>
      </c>
      <c r="G6" s="31" t="s">
        <v>46</v>
      </c>
      <c r="H6" s="32" t="s">
        <v>228</v>
      </c>
      <c r="I6" s="32">
        <v>43048</v>
      </c>
      <c r="J6" s="30" t="e">
        <f t="shared" si="4"/>
        <v>#VALUE!</v>
      </c>
      <c r="K6" s="31" t="s">
        <v>46</v>
      </c>
      <c r="L6" s="33" t="s">
        <v>70</v>
      </c>
      <c r="M6" s="30" t="e">
        <f t="shared" si="0"/>
        <v>#VALUE!</v>
      </c>
      <c r="N6" s="33" t="s">
        <v>46</v>
      </c>
      <c r="O6" s="34" t="s">
        <v>227</v>
      </c>
      <c r="P6" s="35"/>
      <c r="Q6" s="40" t="s">
        <v>229</v>
      </c>
      <c r="R6" s="40" t="s">
        <v>222</v>
      </c>
      <c r="S6" s="31">
        <v>4</v>
      </c>
      <c r="T6" s="8"/>
      <c r="U6" s="31">
        <v>13</v>
      </c>
      <c r="V6" s="31">
        <v>5</v>
      </c>
      <c r="W6" s="37">
        <v>0</v>
      </c>
      <c r="X6" s="60">
        <f t="shared" si="1"/>
        <v>18</v>
      </c>
    </row>
    <row r="7" spans="1:24" ht="51" x14ac:dyDescent="0.25">
      <c r="A7" s="28">
        <f t="shared" si="2"/>
        <v>5</v>
      </c>
      <c r="B7" s="39" t="s">
        <v>230</v>
      </c>
      <c r="C7" s="29" t="s">
        <v>218</v>
      </c>
      <c r="D7" s="29" t="s">
        <v>56</v>
      </c>
      <c r="E7" s="30" t="str">
        <f t="shared" si="3"/>
        <v>D</v>
      </c>
      <c r="F7" s="31" t="s">
        <v>46</v>
      </c>
      <c r="G7" s="31" t="s">
        <v>46</v>
      </c>
      <c r="H7" s="32" t="s">
        <v>231</v>
      </c>
      <c r="I7" s="32">
        <v>43089</v>
      </c>
      <c r="J7" s="30" t="e">
        <f t="shared" si="4"/>
        <v>#VALUE!</v>
      </c>
      <c r="K7" s="31" t="s">
        <v>46</v>
      </c>
      <c r="L7" s="33" t="s">
        <v>70</v>
      </c>
      <c r="M7" s="30" t="e">
        <f t="shared" si="0"/>
        <v>#VALUE!</v>
      </c>
      <c r="N7" s="33" t="s">
        <v>46</v>
      </c>
      <c r="O7" s="34">
        <v>43132</v>
      </c>
      <c r="P7" s="35"/>
      <c r="Q7" s="40" t="s">
        <v>229</v>
      </c>
      <c r="R7" s="40" t="s">
        <v>222</v>
      </c>
      <c r="S7" s="31">
        <v>2</v>
      </c>
      <c r="T7" s="8"/>
      <c r="U7" s="31">
        <v>7</v>
      </c>
      <c r="V7" s="31">
        <v>6</v>
      </c>
      <c r="W7" s="37">
        <v>0</v>
      </c>
      <c r="X7" s="60">
        <f t="shared" si="1"/>
        <v>13</v>
      </c>
    </row>
    <row r="8" spans="1:24" ht="51" x14ac:dyDescent="0.25">
      <c r="A8" s="28">
        <f t="shared" si="2"/>
        <v>6</v>
      </c>
      <c r="B8" s="39" t="s">
        <v>476</v>
      </c>
      <c r="C8" s="29" t="s">
        <v>218</v>
      </c>
      <c r="D8" s="29" t="s">
        <v>56</v>
      </c>
      <c r="E8" s="30" t="str">
        <f t="shared" si="3"/>
        <v>D</v>
      </c>
      <c r="F8" s="31" t="s">
        <v>46</v>
      </c>
      <c r="G8" s="31" t="s">
        <v>46</v>
      </c>
      <c r="H8" s="32" t="s">
        <v>231</v>
      </c>
      <c r="I8" s="32">
        <v>43089</v>
      </c>
      <c r="J8" s="30" t="e">
        <f t="shared" si="4"/>
        <v>#VALUE!</v>
      </c>
      <c r="K8" s="31" t="s">
        <v>46</v>
      </c>
      <c r="L8" s="33" t="s">
        <v>70</v>
      </c>
      <c r="M8" s="30" t="e">
        <f t="shared" si="0"/>
        <v>#VALUE!</v>
      </c>
      <c r="N8" s="31" t="s">
        <v>46</v>
      </c>
      <c r="O8" s="32">
        <v>43132</v>
      </c>
      <c r="P8" s="42"/>
      <c r="Q8" s="40" t="s">
        <v>229</v>
      </c>
      <c r="R8" s="40" t="s">
        <v>222</v>
      </c>
      <c r="S8" s="31">
        <v>3</v>
      </c>
      <c r="T8" s="8"/>
      <c r="U8" s="31">
        <v>51</v>
      </c>
      <c r="V8" s="31">
        <v>0</v>
      </c>
      <c r="W8" s="37">
        <v>0</v>
      </c>
      <c r="X8" s="60">
        <f t="shared" si="1"/>
        <v>51</v>
      </c>
    </row>
    <row r="9" spans="1:24" ht="51" x14ac:dyDescent="0.25">
      <c r="A9" s="28">
        <f t="shared" si="2"/>
        <v>7</v>
      </c>
      <c r="B9" s="39" t="s">
        <v>477</v>
      </c>
      <c r="C9" s="29" t="s">
        <v>218</v>
      </c>
      <c r="D9" s="29" t="s">
        <v>56</v>
      </c>
      <c r="E9" s="30" t="str">
        <f t="shared" si="3"/>
        <v>D</v>
      </c>
      <c r="F9" s="31" t="s">
        <v>46</v>
      </c>
      <c r="G9" s="31" t="s">
        <v>46</v>
      </c>
      <c r="H9" s="32" t="s">
        <v>231</v>
      </c>
      <c r="I9" s="32">
        <v>43089</v>
      </c>
      <c r="J9" s="30" t="e">
        <f>NETWORKDAYS(H9,I9)</f>
        <v>#VALUE!</v>
      </c>
      <c r="K9" s="31" t="s">
        <v>46</v>
      </c>
      <c r="L9" s="33" t="s">
        <v>70</v>
      </c>
      <c r="M9" s="30" t="e">
        <f t="shared" si="0"/>
        <v>#VALUE!</v>
      </c>
      <c r="N9" s="31" t="s">
        <v>46</v>
      </c>
      <c r="O9" s="32">
        <v>43132</v>
      </c>
      <c r="P9" s="42"/>
      <c r="Q9" s="40" t="s">
        <v>229</v>
      </c>
      <c r="R9" s="40" t="s">
        <v>222</v>
      </c>
      <c r="S9" s="31">
        <v>3</v>
      </c>
      <c r="T9" s="8"/>
      <c r="U9" s="31">
        <v>37</v>
      </c>
      <c r="V9" s="31">
        <v>9</v>
      </c>
      <c r="W9" s="37">
        <v>0</v>
      </c>
      <c r="X9" s="60">
        <f t="shared" si="1"/>
        <v>46</v>
      </c>
    </row>
    <row r="10" spans="1:24" ht="25.5" x14ac:dyDescent="0.25">
      <c r="A10" s="28">
        <f t="shared" si="2"/>
        <v>8</v>
      </c>
      <c r="B10" s="39" t="s">
        <v>478</v>
      </c>
      <c r="C10" s="29" t="s">
        <v>218</v>
      </c>
      <c r="D10" s="29" t="s">
        <v>56</v>
      </c>
      <c r="E10" s="30" t="str">
        <f t="shared" si="3"/>
        <v>D</v>
      </c>
      <c r="F10" s="31" t="s">
        <v>46</v>
      </c>
      <c r="G10" s="31" t="s">
        <v>46</v>
      </c>
      <c r="H10" s="32" t="s">
        <v>231</v>
      </c>
      <c r="I10" s="32">
        <v>43089</v>
      </c>
      <c r="J10" s="60" t="e">
        <f t="shared" si="4"/>
        <v>#VALUE!</v>
      </c>
      <c r="K10" s="31" t="s">
        <v>46</v>
      </c>
      <c r="L10" s="31" t="s">
        <v>70</v>
      </c>
      <c r="M10" s="30" t="e">
        <f t="shared" si="0"/>
        <v>#VALUE!</v>
      </c>
      <c r="N10" s="33" t="s">
        <v>46</v>
      </c>
      <c r="O10" s="34">
        <v>43132</v>
      </c>
      <c r="P10" s="42"/>
      <c r="Q10" s="38" t="s">
        <v>229</v>
      </c>
      <c r="R10" s="38" t="s">
        <v>222</v>
      </c>
      <c r="S10" s="31">
        <v>3</v>
      </c>
      <c r="T10" s="8"/>
      <c r="U10" s="31">
        <v>25</v>
      </c>
      <c r="V10" s="31">
        <v>10</v>
      </c>
      <c r="W10" s="37">
        <v>0</v>
      </c>
      <c r="X10" s="60">
        <f t="shared" si="1"/>
        <v>35</v>
      </c>
    </row>
  </sheetData>
  <dataValidations count="6">
    <dataValidation type="list" allowBlank="1" showInputMessage="1" showErrorMessage="1" sqref="L3:L10">
      <formula1>cd</formula1>
    </dataValidation>
    <dataValidation type="list" allowBlank="1" showInputMessage="1" showErrorMessage="1" sqref="K3:K10 F3:G10">
      <formula1>CONSULTATION</formula1>
    </dataValidation>
    <dataValidation operator="greaterThanOrEqual" allowBlank="1" showInputMessage="1" showErrorMessage="1" sqref="O2:P2"/>
    <dataValidation type="list" allowBlank="1" showInputMessage="1" showErrorMessage="1" sqref="N3:N10">
      <formula1>gov</formula1>
    </dataValidation>
    <dataValidation type="list" allowBlank="1" showInputMessage="1" showErrorMessage="1" sqref="D5:D10">
      <formula1>lloji</formula1>
    </dataValidation>
    <dataValidation type="list" allowBlank="1" showInputMessage="1" showErrorMessage="1" sqref="D3:D4">
      <formula1>llo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[1]Type!#REF!</xm:f>
          </x14:formula1>
          <xm:sqref>F3:G10</xm:sqref>
        </x14:dataValidation>
        <x14:dataValidation type="list" allowBlank="1" showInputMessage="1" showErrorMessage="1">
          <x14:formula1>
            <xm:f>[1]Type!#REF!</xm:f>
          </x14:formula1>
          <xm:sqref>D3:D10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B4" sqref="B4"/>
    </sheetView>
  </sheetViews>
  <sheetFormatPr defaultColWidth="11.42578125" defaultRowHeight="15" x14ac:dyDescent="0.25"/>
  <cols>
    <col min="2" max="2" width="23.7109375" customWidth="1"/>
  </cols>
  <sheetData>
    <row r="1" spans="1:24" ht="89.25" x14ac:dyDescent="0.25">
      <c r="A1" s="99" t="s">
        <v>0</v>
      </c>
      <c r="B1" s="99" t="s">
        <v>1</v>
      </c>
      <c r="C1" s="99" t="s">
        <v>2</v>
      </c>
      <c r="D1" s="99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 t="s">
        <v>8</v>
      </c>
      <c r="J1" s="99" t="s">
        <v>9</v>
      </c>
      <c r="K1" s="99" t="s">
        <v>10</v>
      </c>
      <c r="L1" s="99" t="s">
        <v>11</v>
      </c>
      <c r="M1" s="99" t="s">
        <v>374</v>
      </c>
      <c r="N1" s="99" t="s">
        <v>12</v>
      </c>
      <c r="O1" s="101" t="s">
        <v>13</v>
      </c>
      <c r="P1" s="101" t="s">
        <v>14</v>
      </c>
      <c r="Q1" s="99" t="s">
        <v>15</v>
      </c>
      <c r="R1" s="99" t="s">
        <v>16</v>
      </c>
      <c r="S1" s="99" t="s">
        <v>17</v>
      </c>
      <c r="T1" s="102" t="s">
        <v>102</v>
      </c>
      <c r="U1" s="99" t="s">
        <v>18</v>
      </c>
      <c r="V1" s="99" t="s">
        <v>19</v>
      </c>
      <c r="W1" s="99" t="s">
        <v>20</v>
      </c>
      <c r="X1" s="99" t="s">
        <v>21</v>
      </c>
    </row>
    <row r="2" spans="1:24" x14ac:dyDescent="0.25">
      <c r="A2" s="103"/>
      <c r="B2" s="104" t="s">
        <v>22</v>
      </c>
      <c r="C2" s="103" t="s">
        <v>23</v>
      </c>
      <c r="D2" s="103" t="s">
        <v>24</v>
      </c>
      <c r="E2" s="103" t="s">
        <v>25</v>
      </c>
      <c r="F2" s="103" t="s">
        <v>26</v>
      </c>
      <c r="G2" s="103" t="s">
        <v>27</v>
      </c>
      <c r="H2" s="104" t="s">
        <v>28</v>
      </c>
      <c r="I2" s="104" t="s">
        <v>29</v>
      </c>
      <c r="J2" s="104" t="s">
        <v>30</v>
      </c>
      <c r="K2" s="104" t="s">
        <v>31</v>
      </c>
      <c r="L2" s="104" t="s">
        <v>32</v>
      </c>
      <c r="M2" s="104" t="s">
        <v>33</v>
      </c>
      <c r="N2" s="104" t="s">
        <v>34</v>
      </c>
      <c r="O2" s="103" t="s">
        <v>35</v>
      </c>
      <c r="P2" s="104" t="s">
        <v>36</v>
      </c>
      <c r="Q2" s="104" t="s">
        <v>37</v>
      </c>
      <c r="R2" s="104" t="s">
        <v>38</v>
      </c>
      <c r="S2" s="104" t="s">
        <v>39</v>
      </c>
      <c r="U2" s="104" t="s">
        <v>40</v>
      </c>
      <c r="V2" s="104" t="s">
        <v>41</v>
      </c>
      <c r="W2" s="104" t="s">
        <v>42</v>
      </c>
      <c r="X2" s="104" t="s">
        <v>43</v>
      </c>
    </row>
    <row r="3" spans="1:24" ht="25.5" x14ac:dyDescent="0.25">
      <c r="A3" s="110">
        <v>1</v>
      </c>
      <c r="B3" s="111" t="s">
        <v>479</v>
      </c>
      <c r="C3" s="111" t="s">
        <v>232</v>
      </c>
      <c r="D3" s="111" t="s">
        <v>56</v>
      </c>
      <c r="E3" s="112" t="s">
        <v>46</v>
      </c>
      <c r="F3" s="113" t="s">
        <v>46</v>
      </c>
      <c r="G3" s="113" t="s">
        <v>46</v>
      </c>
      <c r="H3" s="114">
        <v>43004</v>
      </c>
      <c r="I3" s="114">
        <v>43024</v>
      </c>
      <c r="J3" s="112">
        <f>NETWORKDAYS(H3,I3)</f>
        <v>15</v>
      </c>
      <c r="K3" s="113" t="s">
        <v>46</v>
      </c>
      <c r="L3" s="113" t="s">
        <v>70</v>
      </c>
      <c r="M3" s="115" t="str">
        <f>IF(E3="N",0, IF(AND(G3="P",F3="P",J3&gt;=15, K3="P", L3="P"), "PO", "NE"))</f>
        <v>NE</v>
      </c>
      <c r="N3" s="116" t="s">
        <v>70</v>
      </c>
      <c r="O3" s="117"/>
      <c r="P3" s="118"/>
      <c r="Q3" s="119"/>
      <c r="R3" s="119"/>
      <c r="S3" s="113"/>
      <c r="U3" s="113"/>
      <c r="V3" s="113"/>
      <c r="W3" s="120"/>
      <c r="X3" s="121"/>
    </row>
    <row r="4" spans="1:24" x14ac:dyDescent="0.25">
      <c r="A4" s="122"/>
      <c r="B4" s="123"/>
      <c r="C4" s="123"/>
      <c r="D4" s="123"/>
      <c r="E4" s="124"/>
      <c r="F4" s="125"/>
      <c r="G4" s="125"/>
      <c r="H4" s="126"/>
      <c r="I4" s="126"/>
      <c r="J4" s="124"/>
      <c r="K4" s="125"/>
      <c r="L4" s="127"/>
      <c r="M4" s="124"/>
      <c r="N4" s="127"/>
      <c r="O4" s="128"/>
      <c r="P4" s="129"/>
      <c r="Q4" s="130"/>
      <c r="R4" s="131"/>
      <c r="S4" s="125"/>
      <c r="U4" s="125"/>
      <c r="V4" s="125"/>
      <c r="W4" s="125"/>
      <c r="X4" s="132"/>
    </row>
    <row r="5" spans="1:24" x14ac:dyDescent="0.25">
      <c r="A5" s="122"/>
      <c r="B5" s="122"/>
      <c r="C5" s="123"/>
      <c r="D5" s="123"/>
      <c r="E5" s="124"/>
      <c r="F5" s="125"/>
      <c r="G5" s="125"/>
      <c r="H5" s="126"/>
      <c r="I5" s="126"/>
      <c r="J5" s="124"/>
      <c r="K5" s="125"/>
      <c r="L5" s="127"/>
      <c r="M5" s="124"/>
      <c r="N5" s="127"/>
      <c r="O5" s="128"/>
      <c r="Q5" s="130"/>
      <c r="R5" s="130"/>
      <c r="S5" s="125"/>
      <c r="U5" s="125"/>
      <c r="V5" s="125"/>
      <c r="W5" s="125"/>
      <c r="X5" s="132"/>
    </row>
    <row r="6" spans="1:24" x14ac:dyDescent="0.25">
      <c r="A6" s="122"/>
      <c r="B6" s="123"/>
      <c r="C6" s="123"/>
      <c r="D6" s="123"/>
      <c r="E6" s="124"/>
      <c r="F6" s="125"/>
      <c r="G6" s="125"/>
      <c r="H6" s="126"/>
      <c r="I6" s="126"/>
      <c r="J6" s="124"/>
      <c r="K6" s="125"/>
      <c r="L6" s="127"/>
      <c r="M6" s="124"/>
      <c r="N6" s="127"/>
      <c r="O6" s="128"/>
      <c r="Q6" s="130"/>
      <c r="R6" s="130"/>
      <c r="S6" s="125"/>
      <c r="U6" s="125"/>
      <c r="V6" s="125"/>
      <c r="W6" s="125"/>
      <c r="X6" s="132"/>
    </row>
    <row r="7" spans="1:24" x14ac:dyDescent="0.25">
      <c r="A7" s="122"/>
      <c r="B7" s="133"/>
      <c r="C7" s="123"/>
      <c r="D7" s="123"/>
      <c r="E7" s="124"/>
      <c r="F7" s="125"/>
      <c r="G7" s="125"/>
      <c r="H7" s="126"/>
      <c r="I7" s="126"/>
      <c r="J7" s="124"/>
      <c r="K7" s="125"/>
      <c r="L7" s="127"/>
      <c r="M7" s="124"/>
      <c r="N7" s="127"/>
      <c r="O7" s="128"/>
      <c r="Q7" s="130"/>
      <c r="R7" s="130"/>
      <c r="S7" s="125"/>
      <c r="U7" s="125"/>
      <c r="V7" s="125"/>
      <c r="W7" s="125"/>
      <c r="X7" s="132"/>
    </row>
    <row r="8" spans="1:24" x14ac:dyDescent="0.25">
      <c r="A8" s="122"/>
      <c r="B8" s="133"/>
      <c r="C8" s="123"/>
      <c r="D8" s="123"/>
      <c r="E8" s="124"/>
      <c r="F8" s="125"/>
      <c r="G8" s="125"/>
      <c r="H8" s="126"/>
      <c r="I8" s="126"/>
      <c r="J8" s="124"/>
      <c r="K8" s="125"/>
      <c r="L8" s="127"/>
      <c r="M8" s="124"/>
      <c r="N8" s="125"/>
      <c r="O8" s="126"/>
      <c r="Q8" s="130"/>
      <c r="R8" s="130"/>
      <c r="S8" s="125"/>
      <c r="U8" s="125"/>
      <c r="V8" s="125"/>
      <c r="W8" s="125"/>
      <c r="X8" s="132"/>
    </row>
    <row r="9" spans="1:24" x14ac:dyDescent="0.25">
      <c r="A9" s="122"/>
      <c r="B9" s="133"/>
      <c r="C9" s="123"/>
      <c r="D9" s="123"/>
      <c r="E9" s="124"/>
      <c r="F9" s="125"/>
      <c r="G9" s="125"/>
      <c r="H9" s="126"/>
      <c r="I9" s="126"/>
      <c r="J9" s="124"/>
      <c r="K9" s="125"/>
      <c r="L9" s="127"/>
      <c r="M9" s="124"/>
      <c r="N9" s="125"/>
      <c r="O9" s="126"/>
      <c r="Q9" s="130"/>
      <c r="R9" s="130"/>
      <c r="S9" s="125"/>
      <c r="U9" s="125"/>
      <c r="V9" s="125"/>
      <c r="W9" s="125"/>
      <c r="X9" s="132"/>
    </row>
    <row r="10" spans="1:24" x14ac:dyDescent="0.25">
      <c r="A10" s="122"/>
      <c r="B10" s="133"/>
      <c r="C10" s="123"/>
      <c r="D10" s="123"/>
      <c r="E10" s="124"/>
      <c r="F10" s="125"/>
      <c r="G10" s="125"/>
      <c r="K10" s="125"/>
      <c r="L10" s="125"/>
      <c r="M10" s="124"/>
      <c r="N10" s="127"/>
      <c r="O10" s="128"/>
    </row>
    <row r="11" spans="1:24" x14ac:dyDescent="0.25">
      <c r="A11" s="122"/>
      <c r="B11" s="123"/>
      <c r="C11" s="123"/>
      <c r="D11" s="123"/>
      <c r="E11" s="124"/>
      <c r="F11" s="125"/>
      <c r="G11" s="125"/>
      <c r="K11" s="125"/>
      <c r="L11" s="125"/>
      <c r="M11" s="124"/>
      <c r="N11" s="125"/>
      <c r="O11" s="126"/>
    </row>
    <row r="12" spans="1:24" x14ac:dyDescent="0.25">
      <c r="A12" s="122"/>
      <c r="B12" s="133"/>
      <c r="C12" s="123"/>
      <c r="D12" s="123"/>
      <c r="E12" s="124"/>
      <c r="F12" s="125"/>
      <c r="G12" s="125"/>
      <c r="K12" s="125"/>
      <c r="L12" s="125"/>
      <c r="M12" s="124"/>
      <c r="N12" s="125"/>
      <c r="O12" s="12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workbookViewId="0">
      <selection activeCell="E11" sqref="E11"/>
    </sheetView>
  </sheetViews>
  <sheetFormatPr defaultColWidth="11.42578125" defaultRowHeight="15" x14ac:dyDescent="0.25"/>
  <cols>
    <col min="1" max="1" width="3.5703125" customWidth="1"/>
    <col min="6" max="6" width="40.140625" customWidth="1"/>
  </cols>
  <sheetData>
    <row r="1" spans="2:6" ht="18.75" x14ac:dyDescent="0.3">
      <c r="B1" s="158" t="s">
        <v>233</v>
      </c>
      <c r="C1" s="159"/>
      <c r="D1" s="159"/>
      <c r="E1" s="159"/>
      <c r="F1" s="160"/>
    </row>
    <row r="2" spans="2:6" x14ac:dyDescent="0.25">
      <c r="B2" s="134" t="s">
        <v>234</v>
      </c>
      <c r="C2" s="134"/>
      <c r="D2" s="134"/>
      <c r="E2" s="134"/>
      <c r="F2" s="134"/>
    </row>
    <row r="3" spans="2:6" x14ac:dyDescent="0.25">
      <c r="B3" s="161" t="s">
        <v>235</v>
      </c>
      <c r="C3" s="162"/>
      <c r="D3" s="162"/>
      <c r="E3" s="162"/>
      <c r="F3" s="163"/>
    </row>
    <row r="4" spans="2:6" x14ac:dyDescent="0.25">
      <c r="B4" s="134" t="s">
        <v>236</v>
      </c>
      <c r="C4" s="134"/>
      <c r="D4" s="134"/>
      <c r="E4" s="134"/>
      <c r="F4" s="134"/>
    </row>
    <row r="5" spans="2:6" x14ac:dyDescent="0.25">
      <c r="B5" s="136" t="s">
        <v>237</v>
      </c>
      <c r="C5" s="137"/>
      <c r="D5" s="137"/>
      <c r="E5" s="137"/>
      <c r="F5" s="138"/>
    </row>
    <row r="6" spans="2:6" x14ac:dyDescent="0.25">
      <c r="B6" s="161" t="s">
        <v>238</v>
      </c>
      <c r="C6" s="162"/>
      <c r="D6" s="162"/>
      <c r="E6" s="162"/>
      <c r="F6" s="163"/>
    </row>
  </sheetData>
  <mergeCells count="3">
    <mergeCell ref="B1:F1"/>
    <mergeCell ref="B3:F3"/>
    <mergeCell ref="B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16" zoomScale="110" zoomScaleNormal="110" workbookViewId="0">
      <pane xSplit="2" topLeftCell="L1" activePane="topRight" state="frozen"/>
      <selection pane="topRight" activeCell="M2" sqref="M2"/>
    </sheetView>
  </sheetViews>
  <sheetFormatPr defaultColWidth="11.42578125" defaultRowHeight="15" x14ac:dyDescent="0.25"/>
  <cols>
    <col min="2" max="2" width="27.7109375" customWidth="1"/>
    <col min="18" max="18" width="29.42578125" customWidth="1"/>
  </cols>
  <sheetData>
    <row r="1" spans="1:23" ht="76.5" x14ac:dyDescent="0.25">
      <c r="A1" s="16" t="s">
        <v>0</v>
      </c>
      <c r="B1" s="16" t="s">
        <v>1</v>
      </c>
      <c r="C1" s="16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70" t="s">
        <v>7</v>
      </c>
      <c r="I1" s="70" t="s">
        <v>8</v>
      </c>
      <c r="J1" s="16" t="s">
        <v>9</v>
      </c>
      <c r="K1" s="16" t="s">
        <v>10</v>
      </c>
      <c r="L1" s="16" t="s">
        <v>11</v>
      </c>
      <c r="M1" s="16" t="s">
        <v>374</v>
      </c>
      <c r="N1" s="16" t="s">
        <v>12</v>
      </c>
      <c r="O1" s="70" t="s">
        <v>13</v>
      </c>
      <c r="P1" s="70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77" t="s">
        <v>21</v>
      </c>
    </row>
    <row r="2" spans="1:23" x14ac:dyDescent="0.25">
      <c r="A2" s="17"/>
      <c r="B2" s="18" t="s">
        <v>22</v>
      </c>
      <c r="C2" s="17" t="s">
        <v>23</v>
      </c>
      <c r="D2" s="17" t="s">
        <v>24</v>
      </c>
      <c r="E2" s="17" t="s">
        <v>25</v>
      </c>
      <c r="F2" s="17" t="s">
        <v>26</v>
      </c>
      <c r="G2" s="17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32</v>
      </c>
      <c r="M2" s="18" t="s">
        <v>33</v>
      </c>
      <c r="N2" s="18" t="s">
        <v>34</v>
      </c>
      <c r="O2" s="17" t="s">
        <v>35</v>
      </c>
      <c r="P2" s="18" t="s">
        <v>36</v>
      </c>
      <c r="Q2" s="18" t="s">
        <v>37</v>
      </c>
      <c r="R2" s="18" t="s">
        <v>38</v>
      </c>
      <c r="S2" s="18" t="s">
        <v>39</v>
      </c>
      <c r="T2" s="18" t="s">
        <v>40</v>
      </c>
      <c r="U2" s="18" t="s">
        <v>41</v>
      </c>
      <c r="V2" s="18" t="s">
        <v>42</v>
      </c>
      <c r="W2" s="18" t="s">
        <v>43</v>
      </c>
    </row>
    <row r="3" spans="1:23" ht="51" x14ac:dyDescent="0.25">
      <c r="A3" s="19">
        <v>1</v>
      </c>
      <c r="B3" s="20" t="s">
        <v>281</v>
      </c>
      <c r="C3" s="20" t="s">
        <v>68</v>
      </c>
      <c r="D3" s="20" t="s">
        <v>59</v>
      </c>
      <c r="E3" s="21" t="str">
        <f>MID(LEFT(D3,2),2,1)</f>
        <v>D</v>
      </c>
      <c r="F3" s="22" t="s">
        <v>46</v>
      </c>
      <c r="G3" s="22" t="s">
        <v>46</v>
      </c>
      <c r="H3" s="23">
        <v>43045</v>
      </c>
      <c r="I3" s="23" t="s">
        <v>69</v>
      </c>
      <c r="J3" s="21">
        <v>15</v>
      </c>
      <c r="K3" s="22" t="s">
        <v>46</v>
      </c>
      <c r="L3" s="22" t="s">
        <v>70</v>
      </c>
      <c r="M3" s="30" t="str">
        <f t="shared" ref="M3:M21" si="0">IF(E3="N",0, IF(AND(G3="P",F3="P",J3&gt;=15, K3="P", L3="P"), "PO", "NE"))</f>
        <v>NE</v>
      </c>
      <c r="N3" s="24" t="s">
        <v>70</v>
      </c>
      <c r="O3" s="25" t="s">
        <v>71</v>
      </c>
      <c r="P3" s="26"/>
      <c r="Q3" s="59" t="s">
        <v>72</v>
      </c>
      <c r="R3" s="59" t="s">
        <v>73</v>
      </c>
      <c r="S3" s="22">
        <v>4</v>
      </c>
      <c r="T3" s="22">
        <v>4</v>
      </c>
      <c r="U3" s="22">
        <v>8</v>
      </c>
      <c r="V3" s="27">
        <v>5</v>
      </c>
      <c r="W3" s="78">
        <f>SUM(T3:V3)</f>
        <v>17</v>
      </c>
    </row>
    <row r="4" spans="1:23" ht="51" x14ac:dyDescent="0.25">
      <c r="A4" s="28">
        <v>2</v>
      </c>
      <c r="B4" s="29" t="s">
        <v>282</v>
      </c>
      <c r="C4" s="29" t="s">
        <v>74</v>
      </c>
      <c r="D4" s="29" t="s">
        <v>59</v>
      </c>
      <c r="E4" s="30" t="str">
        <f>MID(LEFT(D4,2),2,1)</f>
        <v>D</v>
      </c>
      <c r="F4" s="31" t="s">
        <v>46</v>
      </c>
      <c r="G4" s="31" t="s">
        <v>46</v>
      </c>
      <c r="H4" s="32">
        <v>43046</v>
      </c>
      <c r="I4" s="32" t="s">
        <v>75</v>
      </c>
      <c r="J4" s="30">
        <v>15</v>
      </c>
      <c r="K4" s="31" t="s">
        <v>46</v>
      </c>
      <c r="L4" s="33" t="s">
        <v>70</v>
      </c>
      <c r="M4" s="30" t="str">
        <f t="shared" si="0"/>
        <v>NE</v>
      </c>
      <c r="N4" s="33" t="s">
        <v>70</v>
      </c>
      <c r="O4" s="34" t="s">
        <v>71</v>
      </c>
      <c r="P4" s="35"/>
      <c r="Q4" s="40" t="s">
        <v>76</v>
      </c>
      <c r="R4" s="36" t="s">
        <v>77</v>
      </c>
      <c r="S4" s="31">
        <v>3</v>
      </c>
      <c r="T4" s="31">
        <v>4</v>
      </c>
      <c r="U4" s="31">
        <v>1</v>
      </c>
      <c r="V4" s="37">
        <v>1</v>
      </c>
      <c r="W4" s="60">
        <f t="shared" ref="W4:W21" si="1">SUM(T4:V4)</f>
        <v>6</v>
      </c>
    </row>
    <row r="5" spans="1:23" ht="51" x14ac:dyDescent="0.25">
      <c r="A5" s="28">
        <v>3</v>
      </c>
      <c r="B5" s="38" t="s">
        <v>285</v>
      </c>
      <c r="C5" s="29" t="s">
        <v>74</v>
      </c>
      <c r="D5" s="29" t="s">
        <v>56</v>
      </c>
      <c r="E5" s="30" t="str">
        <f t="shared" ref="E5:E21" si="2">MID(LEFT(D5,2),2,1)</f>
        <v>D</v>
      </c>
      <c r="F5" s="31" t="s">
        <v>46</v>
      </c>
      <c r="G5" s="31" t="s">
        <v>46</v>
      </c>
      <c r="H5" s="32">
        <v>43052</v>
      </c>
      <c r="I5" s="32">
        <v>43070</v>
      </c>
      <c r="J5" s="30">
        <f>NETWORKDAYS(H5,I5)</f>
        <v>15</v>
      </c>
      <c r="K5" s="31" t="s">
        <v>46</v>
      </c>
      <c r="L5" s="33" t="s">
        <v>46</v>
      </c>
      <c r="M5" s="30" t="str">
        <f t="shared" si="0"/>
        <v>NE</v>
      </c>
      <c r="N5" s="33" t="s">
        <v>46</v>
      </c>
      <c r="O5" s="34" t="s">
        <v>78</v>
      </c>
      <c r="P5" s="35"/>
      <c r="Q5" s="40" t="s">
        <v>76</v>
      </c>
      <c r="R5" s="40" t="s">
        <v>79</v>
      </c>
      <c r="S5" s="31">
        <v>3</v>
      </c>
      <c r="T5" s="31">
        <v>1</v>
      </c>
      <c r="U5" s="31">
        <v>0</v>
      </c>
      <c r="V5" s="37">
        <v>2</v>
      </c>
      <c r="W5" s="60">
        <f t="shared" si="1"/>
        <v>3</v>
      </c>
    </row>
    <row r="6" spans="1:23" ht="38.25" x14ac:dyDescent="0.25">
      <c r="A6" s="28">
        <v>4</v>
      </c>
      <c r="B6" s="29" t="s">
        <v>284</v>
      </c>
      <c r="C6" s="29" t="s">
        <v>74</v>
      </c>
      <c r="D6" s="29" t="s">
        <v>56</v>
      </c>
      <c r="E6" s="30" t="str">
        <f t="shared" si="2"/>
        <v>D</v>
      </c>
      <c r="F6" s="31" t="s">
        <v>46</v>
      </c>
      <c r="G6" s="31" t="s">
        <v>46</v>
      </c>
      <c r="H6" s="32">
        <v>43082</v>
      </c>
      <c r="I6" s="32">
        <v>43104</v>
      </c>
      <c r="J6" s="30">
        <f t="shared" ref="J6:J21" si="3">NETWORKDAYS(H6,I6)</f>
        <v>17</v>
      </c>
      <c r="K6" s="31" t="s">
        <v>46</v>
      </c>
      <c r="L6" s="33" t="s">
        <v>70</v>
      </c>
      <c r="M6" s="30" t="str">
        <f t="shared" si="0"/>
        <v>NE</v>
      </c>
      <c r="N6" s="33" t="s">
        <v>70</v>
      </c>
      <c r="O6" s="34" t="s">
        <v>71</v>
      </c>
      <c r="P6" s="35"/>
      <c r="Q6" s="40" t="s">
        <v>80</v>
      </c>
      <c r="R6" s="40" t="s">
        <v>81</v>
      </c>
      <c r="S6" s="31">
        <v>0</v>
      </c>
      <c r="T6" s="31">
        <v>0</v>
      </c>
      <c r="U6" s="31">
        <v>0</v>
      </c>
      <c r="V6" s="37">
        <v>0</v>
      </c>
      <c r="W6" s="60">
        <f t="shared" si="1"/>
        <v>0</v>
      </c>
    </row>
    <row r="7" spans="1:23" ht="63.75" x14ac:dyDescent="0.25">
      <c r="A7" s="28">
        <v>5</v>
      </c>
      <c r="B7" s="39" t="s">
        <v>283</v>
      </c>
      <c r="C7" s="29" t="s">
        <v>74</v>
      </c>
      <c r="D7" s="29" t="s">
        <v>53</v>
      </c>
      <c r="E7" s="30" t="str">
        <f t="shared" si="2"/>
        <v>D</v>
      </c>
      <c r="F7" s="31" t="s">
        <v>46</v>
      </c>
      <c r="G7" s="31" t="s">
        <v>46</v>
      </c>
      <c r="H7" s="32">
        <v>43033</v>
      </c>
      <c r="I7" s="32">
        <v>43053</v>
      </c>
      <c r="J7" s="30">
        <f t="shared" si="3"/>
        <v>15</v>
      </c>
      <c r="K7" s="31" t="s">
        <v>46</v>
      </c>
      <c r="L7" s="33" t="s">
        <v>46</v>
      </c>
      <c r="M7" s="30" t="str">
        <f t="shared" si="0"/>
        <v>NE</v>
      </c>
      <c r="N7" s="33" t="s">
        <v>70</v>
      </c>
      <c r="O7" s="34" t="s">
        <v>71</v>
      </c>
      <c r="P7" s="35"/>
      <c r="Q7" s="40" t="s">
        <v>76</v>
      </c>
      <c r="R7" s="40" t="s">
        <v>81</v>
      </c>
      <c r="S7" s="31">
        <v>0</v>
      </c>
      <c r="T7" s="31">
        <v>0</v>
      </c>
      <c r="U7" s="31">
        <v>0</v>
      </c>
      <c r="V7" s="37">
        <v>0</v>
      </c>
      <c r="W7" s="60">
        <f t="shared" si="1"/>
        <v>0</v>
      </c>
    </row>
    <row r="8" spans="1:23" ht="51" x14ac:dyDescent="0.25">
      <c r="A8" s="28">
        <v>6</v>
      </c>
      <c r="B8" s="39" t="s">
        <v>286</v>
      </c>
      <c r="C8" s="29" t="s">
        <v>74</v>
      </c>
      <c r="D8" s="29" t="s">
        <v>56</v>
      </c>
      <c r="E8" s="30" t="str">
        <f t="shared" si="2"/>
        <v>D</v>
      </c>
      <c r="F8" s="31" t="s">
        <v>46</v>
      </c>
      <c r="G8" s="31" t="s">
        <v>46</v>
      </c>
      <c r="H8" s="32">
        <v>43041</v>
      </c>
      <c r="I8" s="32">
        <v>43061</v>
      </c>
      <c r="J8" s="30">
        <f t="shared" si="3"/>
        <v>15</v>
      </c>
      <c r="K8" s="31" t="s">
        <v>46</v>
      </c>
      <c r="L8" s="33" t="s">
        <v>46</v>
      </c>
      <c r="M8" s="30" t="str">
        <f t="shared" si="0"/>
        <v>NE</v>
      </c>
      <c r="N8" s="31" t="s">
        <v>46</v>
      </c>
      <c r="O8" s="32" t="s">
        <v>78</v>
      </c>
      <c r="P8" s="42"/>
      <c r="Q8" s="40" t="s">
        <v>76</v>
      </c>
      <c r="R8" s="40" t="s">
        <v>81</v>
      </c>
      <c r="S8" s="31">
        <v>30</v>
      </c>
      <c r="T8" s="31">
        <v>2</v>
      </c>
      <c r="U8" s="31">
        <v>1</v>
      </c>
      <c r="V8" s="37">
        <v>0</v>
      </c>
      <c r="W8" s="60">
        <f t="shared" si="1"/>
        <v>3</v>
      </c>
    </row>
    <row r="9" spans="1:23" ht="51" x14ac:dyDescent="0.25">
      <c r="A9" s="28">
        <v>7</v>
      </c>
      <c r="B9" s="39" t="s">
        <v>287</v>
      </c>
      <c r="C9" s="29" t="s">
        <v>74</v>
      </c>
      <c r="D9" s="29" t="s">
        <v>59</v>
      </c>
      <c r="E9" s="30" t="str">
        <f t="shared" si="2"/>
        <v>D</v>
      </c>
      <c r="F9" s="31" t="s">
        <v>46</v>
      </c>
      <c r="G9" s="31" t="s">
        <v>46</v>
      </c>
      <c r="H9" s="32">
        <v>42878</v>
      </c>
      <c r="I9" s="32">
        <v>42899</v>
      </c>
      <c r="J9" s="30">
        <f>NETWORKDAYS(H9,I9)</f>
        <v>16</v>
      </c>
      <c r="K9" s="31" t="s">
        <v>46</v>
      </c>
      <c r="L9" s="33" t="s">
        <v>70</v>
      </c>
      <c r="M9" s="30" t="str">
        <f t="shared" si="0"/>
        <v>NE</v>
      </c>
      <c r="N9" s="31" t="s">
        <v>46</v>
      </c>
      <c r="O9" s="32" t="s">
        <v>82</v>
      </c>
      <c r="P9" s="42"/>
      <c r="Q9" s="40" t="s">
        <v>76</v>
      </c>
      <c r="R9" s="40" t="s">
        <v>81</v>
      </c>
      <c r="S9" s="31">
        <v>7</v>
      </c>
      <c r="T9" s="31">
        <v>16</v>
      </c>
      <c r="U9" s="31">
        <v>11</v>
      </c>
      <c r="V9" s="37">
        <v>17</v>
      </c>
      <c r="W9" s="60">
        <f t="shared" si="1"/>
        <v>44</v>
      </c>
    </row>
    <row r="10" spans="1:23" ht="38.25" x14ac:dyDescent="0.25">
      <c r="A10" s="28">
        <v>8</v>
      </c>
      <c r="B10" s="39" t="s">
        <v>288</v>
      </c>
      <c r="C10" s="29" t="s">
        <v>74</v>
      </c>
      <c r="D10" s="29" t="s">
        <v>56</v>
      </c>
      <c r="E10" s="30" t="str">
        <f t="shared" si="2"/>
        <v>D</v>
      </c>
      <c r="F10" s="31" t="s">
        <v>46</v>
      </c>
      <c r="G10" s="31" t="s">
        <v>46</v>
      </c>
      <c r="H10" s="32">
        <v>42944</v>
      </c>
      <c r="I10" s="32">
        <v>42965</v>
      </c>
      <c r="J10" s="60">
        <f t="shared" si="3"/>
        <v>16</v>
      </c>
      <c r="K10" s="31" t="s">
        <v>46</v>
      </c>
      <c r="L10" s="31" t="s">
        <v>70</v>
      </c>
      <c r="M10" s="30" t="str">
        <f t="shared" si="0"/>
        <v>NE</v>
      </c>
      <c r="N10" s="33" t="s">
        <v>46</v>
      </c>
      <c r="O10" s="34" t="s">
        <v>83</v>
      </c>
      <c r="P10" s="42"/>
      <c r="Q10" s="29" t="s">
        <v>80</v>
      </c>
      <c r="R10" s="38" t="s">
        <v>81</v>
      </c>
      <c r="S10" s="31">
        <v>0</v>
      </c>
      <c r="T10" s="31">
        <v>0</v>
      </c>
      <c r="U10" s="31">
        <v>0</v>
      </c>
      <c r="V10" s="37">
        <v>0</v>
      </c>
      <c r="W10" s="60">
        <f t="shared" si="1"/>
        <v>0</v>
      </c>
    </row>
    <row r="11" spans="1:23" ht="38.25" x14ac:dyDescent="0.25">
      <c r="A11" s="28">
        <v>9</v>
      </c>
      <c r="B11" s="29" t="s">
        <v>289</v>
      </c>
      <c r="C11" s="29" t="s">
        <v>74</v>
      </c>
      <c r="D11" s="29" t="s">
        <v>53</v>
      </c>
      <c r="E11" s="30" t="str">
        <f t="shared" si="2"/>
        <v>D</v>
      </c>
      <c r="F11" s="72" t="s">
        <v>46</v>
      </c>
      <c r="G11" s="31" t="s">
        <v>46</v>
      </c>
      <c r="H11" s="32">
        <v>42865</v>
      </c>
      <c r="I11" s="32">
        <v>42885</v>
      </c>
      <c r="J11" s="60">
        <f t="shared" si="3"/>
        <v>15</v>
      </c>
      <c r="K11" s="31" t="s">
        <v>46</v>
      </c>
      <c r="L11" s="31" t="s">
        <v>70</v>
      </c>
      <c r="M11" s="30" t="str">
        <f t="shared" si="0"/>
        <v>NE</v>
      </c>
      <c r="N11" s="31" t="s">
        <v>46</v>
      </c>
      <c r="O11" s="32" t="s">
        <v>84</v>
      </c>
      <c r="P11" s="42"/>
      <c r="Q11" s="38" t="s">
        <v>85</v>
      </c>
      <c r="R11" s="38" t="s">
        <v>86</v>
      </c>
      <c r="S11" s="31">
        <v>2</v>
      </c>
      <c r="T11" s="31">
        <v>10</v>
      </c>
      <c r="U11" s="31">
        <v>0</v>
      </c>
      <c r="V11" s="37">
        <v>0</v>
      </c>
      <c r="W11" s="60">
        <f t="shared" si="1"/>
        <v>10</v>
      </c>
    </row>
    <row r="12" spans="1:23" ht="51" x14ac:dyDescent="0.25">
      <c r="A12" s="28">
        <v>10</v>
      </c>
      <c r="B12" s="39" t="s">
        <v>87</v>
      </c>
      <c r="C12" s="29" t="s">
        <v>74</v>
      </c>
      <c r="D12" s="29" t="s">
        <v>53</v>
      </c>
      <c r="E12" s="30" t="str">
        <f t="shared" si="2"/>
        <v>D</v>
      </c>
      <c r="F12" s="31" t="s">
        <v>46</v>
      </c>
      <c r="G12" s="31" t="s">
        <v>46</v>
      </c>
      <c r="H12" s="32">
        <v>42844</v>
      </c>
      <c r="I12" s="32">
        <v>42866</v>
      </c>
      <c r="J12" s="60">
        <f t="shared" si="3"/>
        <v>17</v>
      </c>
      <c r="K12" s="31" t="s">
        <v>46</v>
      </c>
      <c r="L12" s="31" t="s">
        <v>70</v>
      </c>
      <c r="M12" s="30" t="str">
        <f t="shared" si="0"/>
        <v>NE</v>
      </c>
      <c r="N12" s="31" t="s">
        <v>46</v>
      </c>
      <c r="O12" s="32" t="s">
        <v>88</v>
      </c>
      <c r="P12" s="42"/>
      <c r="Q12" s="38" t="s">
        <v>85</v>
      </c>
      <c r="R12" s="38" t="s">
        <v>81</v>
      </c>
      <c r="S12" s="31">
        <v>22</v>
      </c>
      <c r="T12" s="31">
        <v>2</v>
      </c>
      <c r="U12" s="31">
        <v>1</v>
      </c>
      <c r="V12" s="37">
        <v>3</v>
      </c>
      <c r="W12" s="60">
        <f t="shared" si="1"/>
        <v>6</v>
      </c>
    </row>
    <row r="13" spans="1:23" ht="39" x14ac:dyDescent="0.25">
      <c r="A13" s="43">
        <v>11</v>
      </c>
      <c r="B13" s="44" t="s">
        <v>290</v>
      </c>
      <c r="C13" s="41" t="s">
        <v>74</v>
      </c>
      <c r="D13" s="29" t="s">
        <v>89</v>
      </c>
      <c r="E13" s="30" t="str">
        <f t="shared" si="2"/>
        <v>D</v>
      </c>
      <c r="F13" s="31" t="s">
        <v>46</v>
      </c>
      <c r="G13" s="31" t="s">
        <v>46</v>
      </c>
      <c r="H13" s="32">
        <v>42837</v>
      </c>
      <c r="I13" s="32">
        <v>42859</v>
      </c>
      <c r="J13" s="30">
        <f t="shared" si="3"/>
        <v>17</v>
      </c>
      <c r="K13" s="31" t="s">
        <v>46</v>
      </c>
      <c r="L13" s="31"/>
      <c r="M13" s="30" t="str">
        <f t="shared" si="0"/>
        <v>NE</v>
      </c>
      <c r="N13" s="31" t="s">
        <v>46</v>
      </c>
      <c r="O13" s="32" t="s">
        <v>90</v>
      </c>
      <c r="P13" s="45"/>
      <c r="Q13" s="46" t="s">
        <v>91</v>
      </c>
      <c r="R13" s="46" t="s">
        <v>81</v>
      </c>
      <c r="S13" s="31">
        <v>0</v>
      </c>
      <c r="T13" s="31">
        <v>0</v>
      </c>
      <c r="U13" s="31">
        <v>0</v>
      </c>
      <c r="V13" s="37">
        <v>0</v>
      </c>
      <c r="W13" s="60">
        <f t="shared" si="1"/>
        <v>0</v>
      </c>
    </row>
    <row r="14" spans="1:23" ht="51.75" x14ac:dyDescent="0.25">
      <c r="A14" s="43">
        <v>12</v>
      </c>
      <c r="B14" s="47" t="s">
        <v>291</v>
      </c>
      <c r="C14" s="38" t="s">
        <v>74</v>
      </c>
      <c r="D14" s="29" t="s">
        <v>53</v>
      </c>
      <c r="E14" s="30" t="str">
        <f t="shared" si="2"/>
        <v>D</v>
      </c>
      <c r="F14" s="31" t="s">
        <v>46</v>
      </c>
      <c r="G14" s="31" t="s">
        <v>46</v>
      </c>
      <c r="H14" s="32">
        <v>42830</v>
      </c>
      <c r="I14" s="32">
        <v>42850</v>
      </c>
      <c r="J14" s="30">
        <f t="shared" si="3"/>
        <v>15</v>
      </c>
      <c r="K14" s="31" t="s">
        <v>46</v>
      </c>
      <c r="L14" s="31"/>
      <c r="M14" s="30" t="str">
        <f t="shared" si="0"/>
        <v>NE</v>
      </c>
      <c r="N14" s="31" t="s">
        <v>46</v>
      </c>
      <c r="O14" s="32" t="s">
        <v>92</v>
      </c>
      <c r="P14" s="45" t="s">
        <v>93</v>
      </c>
      <c r="Q14" s="46" t="s">
        <v>94</v>
      </c>
      <c r="R14" s="46" t="s">
        <v>81</v>
      </c>
      <c r="S14" s="31">
        <v>0</v>
      </c>
      <c r="T14" s="31">
        <v>0</v>
      </c>
      <c r="U14" s="31">
        <v>0</v>
      </c>
      <c r="V14" s="37">
        <v>0</v>
      </c>
      <c r="W14" s="60">
        <f t="shared" si="1"/>
        <v>0</v>
      </c>
    </row>
    <row r="15" spans="1:23" ht="39" x14ac:dyDescent="0.25">
      <c r="A15" s="43">
        <v>13</v>
      </c>
      <c r="B15" s="44" t="s">
        <v>293</v>
      </c>
      <c r="C15" s="38" t="s">
        <v>74</v>
      </c>
      <c r="D15" s="29" t="s">
        <v>53</v>
      </c>
      <c r="E15" s="30" t="str">
        <f t="shared" si="2"/>
        <v>D</v>
      </c>
      <c r="F15" s="31" t="s">
        <v>46</v>
      </c>
      <c r="G15" s="31" t="s">
        <v>46</v>
      </c>
      <c r="H15" s="32"/>
      <c r="I15" s="32"/>
      <c r="J15" s="30">
        <f t="shared" si="3"/>
        <v>0</v>
      </c>
      <c r="K15" s="31" t="s">
        <v>46</v>
      </c>
      <c r="L15" s="31"/>
      <c r="M15" s="30" t="str">
        <f t="shared" si="0"/>
        <v>NE</v>
      </c>
      <c r="N15" s="31" t="s">
        <v>46</v>
      </c>
      <c r="O15" s="32" t="s">
        <v>92</v>
      </c>
      <c r="P15" s="45" t="s">
        <v>93</v>
      </c>
      <c r="Q15" s="46" t="s">
        <v>85</v>
      </c>
      <c r="R15" s="46" t="s">
        <v>81</v>
      </c>
      <c r="S15" s="31">
        <v>0</v>
      </c>
      <c r="T15" s="31">
        <v>0</v>
      </c>
      <c r="U15" s="31">
        <v>0</v>
      </c>
      <c r="V15" s="37">
        <v>0</v>
      </c>
      <c r="W15" s="60">
        <f t="shared" si="1"/>
        <v>0</v>
      </c>
    </row>
    <row r="16" spans="1:23" ht="39" x14ac:dyDescent="0.25">
      <c r="A16" s="43">
        <v>14</v>
      </c>
      <c r="B16" s="44" t="s">
        <v>294</v>
      </c>
      <c r="C16" s="41" t="s">
        <v>74</v>
      </c>
      <c r="D16" s="29" t="s">
        <v>53</v>
      </c>
      <c r="E16" s="30" t="str">
        <f t="shared" si="2"/>
        <v>D</v>
      </c>
      <c r="F16" s="31" t="s">
        <v>46</v>
      </c>
      <c r="G16" s="31" t="s">
        <v>46</v>
      </c>
      <c r="H16" s="32"/>
      <c r="I16" s="32"/>
      <c r="J16" s="30">
        <f t="shared" si="3"/>
        <v>0</v>
      </c>
      <c r="K16" s="31" t="s">
        <v>46</v>
      </c>
      <c r="L16" s="31"/>
      <c r="M16" s="30" t="str">
        <f t="shared" si="0"/>
        <v>NE</v>
      </c>
      <c r="N16" s="31" t="s">
        <v>46</v>
      </c>
      <c r="O16" s="32" t="s">
        <v>95</v>
      </c>
      <c r="P16" s="45" t="s">
        <v>93</v>
      </c>
      <c r="Q16" s="46" t="s">
        <v>85</v>
      </c>
      <c r="R16" s="46" t="s">
        <v>81</v>
      </c>
      <c r="S16" s="31">
        <v>0</v>
      </c>
      <c r="T16" s="31">
        <v>0</v>
      </c>
      <c r="U16" s="31">
        <v>0</v>
      </c>
      <c r="V16" s="37">
        <v>0</v>
      </c>
      <c r="W16" s="60">
        <f t="shared" si="1"/>
        <v>0</v>
      </c>
    </row>
    <row r="17" spans="1:23" ht="51.75" x14ac:dyDescent="0.25">
      <c r="A17" s="43">
        <v>15</v>
      </c>
      <c r="B17" s="44" t="s">
        <v>295</v>
      </c>
      <c r="C17" s="38" t="s">
        <v>74</v>
      </c>
      <c r="D17" s="29" t="s">
        <v>53</v>
      </c>
      <c r="E17" s="30" t="str">
        <f t="shared" si="2"/>
        <v>D</v>
      </c>
      <c r="F17" s="31" t="s">
        <v>46</v>
      </c>
      <c r="G17" s="31" t="s">
        <v>46</v>
      </c>
      <c r="H17" s="32"/>
      <c r="I17" s="32"/>
      <c r="J17" s="30">
        <f t="shared" si="3"/>
        <v>0</v>
      </c>
      <c r="K17" s="31" t="s">
        <v>46</v>
      </c>
      <c r="L17" s="31"/>
      <c r="M17" s="30" t="str">
        <f t="shared" si="0"/>
        <v>NE</v>
      </c>
      <c r="N17" s="31" t="s">
        <v>46</v>
      </c>
      <c r="O17" s="32" t="s">
        <v>96</v>
      </c>
      <c r="P17" s="45" t="s">
        <v>93</v>
      </c>
      <c r="Q17" s="46" t="s">
        <v>85</v>
      </c>
      <c r="R17" s="46" t="s">
        <v>81</v>
      </c>
      <c r="S17" s="31">
        <v>0</v>
      </c>
      <c r="T17" s="31">
        <v>0</v>
      </c>
      <c r="U17" s="31">
        <v>0</v>
      </c>
      <c r="V17" s="37">
        <v>0</v>
      </c>
      <c r="W17" s="60">
        <f t="shared" si="1"/>
        <v>0</v>
      </c>
    </row>
    <row r="18" spans="1:23" ht="39" x14ac:dyDescent="0.25">
      <c r="A18" s="43">
        <v>16</v>
      </c>
      <c r="B18" s="47" t="s">
        <v>296</v>
      </c>
      <c r="C18" s="38" t="s">
        <v>74</v>
      </c>
      <c r="D18" s="29" t="s">
        <v>53</v>
      </c>
      <c r="E18" s="30" t="str">
        <f t="shared" si="2"/>
        <v>D</v>
      </c>
      <c r="F18" s="31" t="s">
        <v>46</v>
      </c>
      <c r="G18" s="31" t="s">
        <v>46</v>
      </c>
      <c r="H18" s="32"/>
      <c r="I18" s="32"/>
      <c r="J18" s="30">
        <f t="shared" si="3"/>
        <v>0</v>
      </c>
      <c r="K18" s="31" t="s">
        <v>46</v>
      </c>
      <c r="L18" s="31"/>
      <c r="M18" s="30" t="str">
        <f t="shared" si="0"/>
        <v>NE</v>
      </c>
      <c r="N18" s="31" t="s">
        <v>46</v>
      </c>
      <c r="O18" s="32" t="s">
        <v>97</v>
      </c>
      <c r="P18" s="45" t="s">
        <v>93</v>
      </c>
      <c r="Q18" s="46" t="s">
        <v>85</v>
      </c>
      <c r="R18" s="46" t="s">
        <v>81</v>
      </c>
      <c r="S18" s="31">
        <v>0</v>
      </c>
      <c r="T18" s="31">
        <v>0</v>
      </c>
      <c r="U18" s="31">
        <v>0</v>
      </c>
      <c r="V18" s="37">
        <v>0</v>
      </c>
      <c r="W18" s="60">
        <f t="shared" si="1"/>
        <v>0</v>
      </c>
    </row>
    <row r="19" spans="1:23" ht="64.5" x14ac:dyDescent="0.25">
      <c r="A19" s="43">
        <v>17</v>
      </c>
      <c r="B19" s="44" t="s">
        <v>297</v>
      </c>
      <c r="C19" s="38" t="s">
        <v>74</v>
      </c>
      <c r="D19" s="29" t="s">
        <v>53</v>
      </c>
      <c r="E19" s="30" t="str">
        <f t="shared" si="2"/>
        <v>D</v>
      </c>
      <c r="F19" s="31" t="s">
        <v>46</v>
      </c>
      <c r="G19" s="31" t="s">
        <v>46</v>
      </c>
      <c r="H19" s="32"/>
      <c r="I19" s="32"/>
      <c r="J19" s="30">
        <f t="shared" si="3"/>
        <v>0</v>
      </c>
      <c r="K19" s="31" t="s">
        <v>46</v>
      </c>
      <c r="L19" s="31"/>
      <c r="M19" s="30" t="str">
        <f t="shared" si="0"/>
        <v>NE</v>
      </c>
      <c r="N19" s="31" t="s">
        <v>46</v>
      </c>
      <c r="O19" s="32" t="s">
        <v>98</v>
      </c>
      <c r="P19" s="45" t="s">
        <v>93</v>
      </c>
      <c r="Q19" s="46" t="s">
        <v>85</v>
      </c>
      <c r="R19" s="46" t="s">
        <v>81</v>
      </c>
      <c r="S19" s="31">
        <v>0</v>
      </c>
      <c r="T19" s="31">
        <v>0</v>
      </c>
      <c r="U19" s="31">
        <v>0</v>
      </c>
      <c r="V19" s="37">
        <v>0</v>
      </c>
      <c r="W19" s="60">
        <f t="shared" si="1"/>
        <v>0</v>
      </c>
    </row>
    <row r="20" spans="1:23" ht="51.75" x14ac:dyDescent="0.25">
      <c r="A20" s="43">
        <v>18</v>
      </c>
      <c r="B20" s="44" t="s">
        <v>298</v>
      </c>
      <c r="C20" s="38" t="s">
        <v>74</v>
      </c>
      <c r="D20" s="29" t="s">
        <v>53</v>
      </c>
      <c r="E20" s="30" t="str">
        <f t="shared" si="2"/>
        <v>D</v>
      </c>
      <c r="F20" s="31" t="s">
        <v>46</v>
      </c>
      <c r="G20" s="31" t="s">
        <v>46</v>
      </c>
      <c r="H20" s="32"/>
      <c r="I20" s="32"/>
      <c r="J20" s="30">
        <f t="shared" si="3"/>
        <v>0</v>
      </c>
      <c r="K20" s="31" t="s">
        <v>46</v>
      </c>
      <c r="L20" s="31"/>
      <c r="M20" s="30" t="str">
        <f t="shared" si="0"/>
        <v>NE</v>
      </c>
      <c r="N20" s="31" t="s">
        <v>46</v>
      </c>
      <c r="O20" s="32" t="s">
        <v>98</v>
      </c>
      <c r="P20" s="45" t="s">
        <v>93</v>
      </c>
      <c r="Q20" s="46" t="s">
        <v>85</v>
      </c>
      <c r="R20" s="46" t="s">
        <v>81</v>
      </c>
      <c r="S20" s="31">
        <v>0</v>
      </c>
      <c r="T20" s="31">
        <v>0</v>
      </c>
      <c r="U20" s="31">
        <v>0</v>
      </c>
      <c r="V20" s="37">
        <v>0</v>
      </c>
      <c r="W20" s="60">
        <f t="shared" si="1"/>
        <v>0</v>
      </c>
    </row>
    <row r="21" spans="1:23" ht="51.75" x14ac:dyDescent="0.25">
      <c r="A21" s="43">
        <v>19</v>
      </c>
      <c r="B21" s="44" t="s">
        <v>292</v>
      </c>
      <c r="C21" s="38" t="s">
        <v>74</v>
      </c>
      <c r="D21" s="29" t="s">
        <v>45</v>
      </c>
      <c r="E21" s="30" t="str">
        <f t="shared" si="2"/>
        <v>P</v>
      </c>
      <c r="F21" s="31"/>
      <c r="G21" s="31"/>
      <c r="H21" s="32">
        <v>42787</v>
      </c>
      <c r="I21" s="32">
        <v>42885</v>
      </c>
      <c r="J21" s="30">
        <f t="shared" si="3"/>
        <v>71</v>
      </c>
      <c r="K21" s="31" t="s">
        <v>46</v>
      </c>
      <c r="L21" s="31"/>
      <c r="M21" s="30" t="str">
        <f t="shared" si="0"/>
        <v>NE</v>
      </c>
      <c r="N21" s="31" t="s">
        <v>46</v>
      </c>
      <c r="O21" s="32" t="s">
        <v>96</v>
      </c>
      <c r="P21" s="45"/>
      <c r="Q21" s="46" t="s">
        <v>99</v>
      </c>
      <c r="R21" s="46" t="s">
        <v>81</v>
      </c>
      <c r="S21" s="31">
        <v>12</v>
      </c>
      <c r="T21" s="31">
        <v>37</v>
      </c>
      <c r="U21" s="31">
        <v>7</v>
      </c>
      <c r="V21" s="37">
        <v>14</v>
      </c>
      <c r="W21" s="60">
        <f t="shared" si="1"/>
        <v>58</v>
      </c>
    </row>
    <row r="22" spans="1:23" x14ac:dyDescent="0.25">
      <c r="S22">
        <f>SUM(S3:S21)</f>
        <v>83</v>
      </c>
      <c r="T22">
        <f>SUM(T3:T21)</f>
        <v>76</v>
      </c>
      <c r="U22">
        <f>SUM(U3:U21)</f>
        <v>29</v>
      </c>
      <c r="V22">
        <f>SUM(V3:V21)</f>
        <v>42</v>
      </c>
      <c r="W22" s="108">
        <f>SUM(T22:V22)</f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19" workbookViewId="0">
      <pane xSplit="2" topLeftCell="K1" activePane="topRight" state="frozen"/>
      <selection activeCell="A16" sqref="A16"/>
      <selection pane="topRight" activeCell="B23" sqref="B23"/>
    </sheetView>
  </sheetViews>
  <sheetFormatPr defaultColWidth="11.42578125" defaultRowHeight="15" x14ac:dyDescent="0.25"/>
  <cols>
    <col min="1" max="1" width="3" bestFit="1" customWidth="1"/>
    <col min="2" max="2" width="23.5703125" customWidth="1"/>
    <col min="3" max="3" width="18.42578125" customWidth="1"/>
    <col min="18" max="18" width="47.140625" customWidth="1"/>
  </cols>
  <sheetData>
    <row r="1" spans="1:24" ht="114.75" x14ac:dyDescent="0.25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1" t="s">
        <v>5</v>
      </c>
      <c r="G1" s="81" t="s">
        <v>6</v>
      </c>
      <c r="H1" s="82" t="s">
        <v>100</v>
      </c>
      <c r="I1" s="82" t="s">
        <v>101</v>
      </c>
      <c r="J1" s="80" t="s">
        <v>9</v>
      </c>
      <c r="K1" s="80" t="s">
        <v>10</v>
      </c>
      <c r="L1" s="80" t="s">
        <v>11</v>
      </c>
      <c r="M1" s="80" t="s">
        <v>374</v>
      </c>
      <c r="N1" s="80" t="s">
        <v>12</v>
      </c>
      <c r="O1" s="82" t="s">
        <v>13</v>
      </c>
      <c r="P1" s="82" t="s">
        <v>14</v>
      </c>
      <c r="Q1" s="80" t="s">
        <v>15</v>
      </c>
      <c r="R1" s="80" t="s">
        <v>16</v>
      </c>
      <c r="S1" s="80" t="s">
        <v>17</v>
      </c>
      <c r="T1" s="83" t="s">
        <v>102</v>
      </c>
      <c r="U1" s="80" t="s">
        <v>18</v>
      </c>
      <c r="V1" s="80" t="s">
        <v>19</v>
      </c>
      <c r="W1" s="80" t="s">
        <v>20</v>
      </c>
      <c r="X1" s="80" t="s">
        <v>103</v>
      </c>
    </row>
    <row r="2" spans="1:24" x14ac:dyDescent="0.25">
      <c r="A2" s="17"/>
      <c r="B2" s="18" t="s">
        <v>22</v>
      </c>
      <c r="C2" s="17" t="s">
        <v>23</v>
      </c>
      <c r="D2" s="17" t="s">
        <v>24</v>
      </c>
      <c r="E2" s="17" t="s">
        <v>25</v>
      </c>
      <c r="F2" s="17" t="s">
        <v>26</v>
      </c>
      <c r="G2" s="17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32</v>
      </c>
      <c r="M2" s="18" t="s">
        <v>33</v>
      </c>
      <c r="N2" s="18" t="s">
        <v>34</v>
      </c>
      <c r="O2" s="17" t="s">
        <v>35</v>
      </c>
      <c r="P2" s="18" t="s">
        <v>36</v>
      </c>
      <c r="Q2" s="18" t="s">
        <v>37</v>
      </c>
      <c r="R2" s="18" t="s">
        <v>38</v>
      </c>
      <c r="S2" s="18" t="s">
        <v>39</v>
      </c>
      <c r="U2" s="18" t="s">
        <v>40</v>
      </c>
      <c r="V2" s="18" t="s">
        <v>41</v>
      </c>
      <c r="W2" s="18" t="s">
        <v>42</v>
      </c>
      <c r="X2" s="18" t="s">
        <v>43</v>
      </c>
    </row>
    <row r="3" spans="1:24" ht="89.25" x14ac:dyDescent="0.25">
      <c r="A3" s="19">
        <v>1</v>
      </c>
      <c r="B3" s="20" t="s">
        <v>299</v>
      </c>
      <c r="C3" s="20" t="s">
        <v>104</v>
      </c>
      <c r="D3" s="20" t="s">
        <v>56</v>
      </c>
      <c r="E3" s="21" t="str">
        <f>MID(LEFT(D3,2),2,1)</f>
        <v>D</v>
      </c>
      <c r="F3" s="22" t="s">
        <v>46</v>
      </c>
      <c r="G3" s="22" t="s">
        <v>46</v>
      </c>
      <c r="H3" s="32">
        <v>42934</v>
      </c>
      <c r="I3" s="32">
        <v>42954</v>
      </c>
      <c r="J3" s="21">
        <f>NETWORKDAYS(H3,I3)</f>
        <v>15</v>
      </c>
      <c r="K3" s="22" t="s">
        <v>46</v>
      </c>
      <c r="L3" s="22" t="s">
        <v>46</v>
      </c>
      <c r="M3" s="30" t="str">
        <f t="shared" ref="M3:M24" si="0">IF(E3="N",0, IF(AND(G3="P",F3="P",J3&gt;=15, K3="P", L3="P"), "PO", "NE"))</f>
        <v>NE</v>
      </c>
      <c r="N3" s="24" t="s">
        <v>46</v>
      </c>
      <c r="O3" s="25" t="s">
        <v>105</v>
      </c>
      <c r="P3" s="26"/>
      <c r="Q3" s="59" t="s">
        <v>106</v>
      </c>
      <c r="R3" s="59" t="s">
        <v>107</v>
      </c>
      <c r="S3" s="22">
        <v>29</v>
      </c>
      <c r="U3" s="22">
        <v>0</v>
      </c>
      <c r="V3" s="22">
        <v>0</v>
      </c>
      <c r="W3" s="27">
        <v>0</v>
      </c>
      <c r="X3" s="24">
        <f>SUM(U3:W3)</f>
        <v>0</v>
      </c>
    </row>
    <row r="4" spans="1:24" ht="89.25" x14ac:dyDescent="0.25">
      <c r="A4" s="28">
        <f>A3+1</f>
        <v>2</v>
      </c>
      <c r="B4" s="29" t="s">
        <v>300</v>
      </c>
      <c r="C4" s="29" t="s">
        <v>104</v>
      </c>
      <c r="D4" s="29" t="s">
        <v>56</v>
      </c>
      <c r="E4" s="30" t="str">
        <f>MID(LEFT(D4,2),2,1)</f>
        <v>D</v>
      </c>
      <c r="F4" s="31" t="s">
        <v>46</v>
      </c>
      <c r="G4" s="31" t="s">
        <v>46</v>
      </c>
      <c r="H4" s="32">
        <v>42894</v>
      </c>
      <c r="I4" s="32">
        <v>42914</v>
      </c>
      <c r="J4" s="30">
        <f>NETWORKDAYS(H4,I4)</f>
        <v>15</v>
      </c>
      <c r="K4" s="31" t="s">
        <v>46</v>
      </c>
      <c r="L4" s="33" t="s">
        <v>46</v>
      </c>
      <c r="M4" s="30" t="str">
        <f t="shared" si="0"/>
        <v>NE</v>
      </c>
      <c r="N4" s="33" t="s">
        <v>46</v>
      </c>
      <c r="O4" s="34" t="s">
        <v>108</v>
      </c>
      <c r="P4" s="35"/>
      <c r="Q4" s="40" t="s">
        <v>106</v>
      </c>
      <c r="R4" s="36" t="s">
        <v>107</v>
      </c>
      <c r="S4" s="31">
        <v>45</v>
      </c>
      <c r="U4" s="31">
        <v>0</v>
      </c>
      <c r="V4" s="31">
        <v>0</v>
      </c>
      <c r="W4" s="37">
        <v>0</v>
      </c>
      <c r="X4" s="33">
        <f t="shared" ref="X4:X24" si="1">SUM(U4:W4)</f>
        <v>0</v>
      </c>
    </row>
    <row r="5" spans="1:24" ht="89.25" x14ac:dyDescent="0.25">
      <c r="A5" s="28">
        <f t="shared" ref="A5:A24" si="2">A4+1</f>
        <v>3</v>
      </c>
      <c r="B5" s="38" t="s">
        <v>301</v>
      </c>
      <c r="C5" s="29" t="s">
        <v>104</v>
      </c>
      <c r="D5" s="29" t="s">
        <v>56</v>
      </c>
      <c r="E5" s="30" t="str">
        <f t="shared" ref="E5:E24" si="3">MID(LEFT(D5,2),2,1)</f>
        <v>D</v>
      </c>
      <c r="F5" s="31" t="s">
        <v>46</v>
      </c>
      <c r="G5" s="31" t="s">
        <v>46</v>
      </c>
      <c r="H5" s="32">
        <v>42857</v>
      </c>
      <c r="I5" s="32">
        <v>42877</v>
      </c>
      <c r="J5" s="30">
        <f t="shared" ref="J5:J24" si="4">NETWORKDAYS(H5,I5)</f>
        <v>15</v>
      </c>
      <c r="K5" s="31" t="s">
        <v>46</v>
      </c>
      <c r="L5" s="33" t="s">
        <v>46</v>
      </c>
      <c r="M5" s="30" t="str">
        <f t="shared" si="0"/>
        <v>NE</v>
      </c>
      <c r="N5" s="33" t="s">
        <v>46</v>
      </c>
      <c r="O5" s="34" t="s">
        <v>108</v>
      </c>
      <c r="P5" s="35"/>
      <c r="Q5" s="40" t="s">
        <v>106</v>
      </c>
      <c r="R5" s="36" t="s">
        <v>107</v>
      </c>
      <c r="S5" s="31">
        <v>45</v>
      </c>
      <c r="U5" s="31">
        <v>11</v>
      </c>
      <c r="V5" s="31">
        <v>1</v>
      </c>
      <c r="W5" s="37">
        <v>0</v>
      </c>
      <c r="X5" s="33">
        <f t="shared" si="1"/>
        <v>12</v>
      </c>
    </row>
    <row r="6" spans="1:24" ht="89.25" x14ac:dyDescent="0.25">
      <c r="A6" s="28">
        <f t="shared" si="2"/>
        <v>4</v>
      </c>
      <c r="B6" s="29" t="s">
        <v>303</v>
      </c>
      <c r="C6" s="29" t="s">
        <v>104</v>
      </c>
      <c r="D6" s="29" t="s">
        <v>59</v>
      </c>
      <c r="E6" s="30" t="str">
        <f t="shared" si="3"/>
        <v>D</v>
      </c>
      <c r="F6" s="31" t="s">
        <v>46</v>
      </c>
      <c r="G6" s="31" t="s">
        <v>46</v>
      </c>
      <c r="H6" s="32">
        <v>43046</v>
      </c>
      <c r="I6" s="32">
        <v>43066</v>
      </c>
      <c r="J6" s="30">
        <f t="shared" si="4"/>
        <v>15</v>
      </c>
      <c r="K6" s="31" t="s">
        <v>46</v>
      </c>
      <c r="L6" s="33" t="s">
        <v>46</v>
      </c>
      <c r="M6" s="30" t="str">
        <f t="shared" si="0"/>
        <v>NE</v>
      </c>
      <c r="N6" s="33" t="s">
        <v>70</v>
      </c>
      <c r="O6" s="34"/>
      <c r="P6" s="35"/>
      <c r="Q6" s="40" t="s">
        <v>106</v>
      </c>
      <c r="R6" s="40" t="s">
        <v>107</v>
      </c>
      <c r="S6" s="31">
        <v>38</v>
      </c>
      <c r="U6" s="31">
        <v>0</v>
      </c>
      <c r="V6" s="31">
        <v>0</v>
      </c>
      <c r="W6" s="37">
        <v>5</v>
      </c>
      <c r="X6" s="33">
        <f t="shared" si="1"/>
        <v>5</v>
      </c>
    </row>
    <row r="7" spans="1:24" ht="89.25" x14ac:dyDescent="0.25">
      <c r="A7" s="28">
        <f t="shared" si="2"/>
        <v>5</v>
      </c>
      <c r="B7" s="39" t="s">
        <v>302</v>
      </c>
      <c r="C7" s="29" t="s">
        <v>104</v>
      </c>
      <c r="D7" s="29" t="s">
        <v>59</v>
      </c>
      <c r="E7" s="30" t="str">
        <f t="shared" si="3"/>
        <v>D</v>
      </c>
      <c r="F7" s="31" t="s">
        <v>46</v>
      </c>
      <c r="G7" s="31" t="s">
        <v>46</v>
      </c>
      <c r="H7" s="32">
        <v>43024</v>
      </c>
      <c r="I7" s="32">
        <v>43042</v>
      </c>
      <c r="J7" s="30">
        <f t="shared" si="4"/>
        <v>15</v>
      </c>
      <c r="K7" s="31" t="s">
        <v>46</v>
      </c>
      <c r="L7" s="33" t="s">
        <v>46</v>
      </c>
      <c r="M7" s="30" t="str">
        <f t="shared" si="0"/>
        <v>NE</v>
      </c>
      <c r="N7" s="33" t="s">
        <v>70</v>
      </c>
      <c r="O7" s="34"/>
      <c r="P7" s="35"/>
      <c r="Q7" s="40" t="s">
        <v>106</v>
      </c>
      <c r="R7" s="40" t="s">
        <v>107</v>
      </c>
      <c r="S7" s="31">
        <v>45</v>
      </c>
      <c r="U7" s="31">
        <v>0</v>
      </c>
      <c r="V7" s="31">
        <v>0</v>
      </c>
      <c r="W7" s="37">
        <v>0</v>
      </c>
      <c r="X7" s="33">
        <f t="shared" si="1"/>
        <v>0</v>
      </c>
    </row>
    <row r="8" spans="1:24" ht="89.25" x14ac:dyDescent="0.25">
      <c r="A8" s="28">
        <f t="shared" si="2"/>
        <v>6</v>
      </c>
      <c r="B8" s="39" t="s">
        <v>304</v>
      </c>
      <c r="C8" s="29" t="s">
        <v>104</v>
      </c>
      <c r="D8" s="29" t="s">
        <v>53</v>
      </c>
      <c r="E8" s="30" t="str">
        <f t="shared" si="3"/>
        <v>D</v>
      </c>
      <c r="F8" s="31" t="s">
        <v>46</v>
      </c>
      <c r="G8" s="31" t="s">
        <v>46</v>
      </c>
      <c r="H8" s="32">
        <v>42818</v>
      </c>
      <c r="I8" s="32">
        <v>42838</v>
      </c>
      <c r="J8" s="30">
        <f t="shared" si="4"/>
        <v>15</v>
      </c>
      <c r="K8" s="31" t="s">
        <v>46</v>
      </c>
      <c r="L8" s="33" t="s">
        <v>46</v>
      </c>
      <c r="M8" s="30" t="str">
        <f t="shared" si="0"/>
        <v>NE</v>
      </c>
      <c r="N8" s="31" t="s">
        <v>70</v>
      </c>
      <c r="O8" s="32"/>
      <c r="P8" s="42"/>
      <c r="Q8" s="40" t="s">
        <v>106</v>
      </c>
      <c r="R8" s="40" t="s">
        <v>107</v>
      </c>
      <c r="S8" s="31">
        <v>29</v>
      </c>
      <c r="U8" s="31">
        <v>0</v>
      </c>
      <c r="V8" s="31">
        <v>0</v>
      </c>
      <c r="W8" s="37">
        <v>0</v>
      </c>
      <c r="X8" s="33">
        <f t="shared" si="1"/>
        <v>0</v>
      </c>
    </row>
    <row r="9" spans="1:24" ht="89.25" x14ac:dyDescent="0.25">
      <c r="A9" s="28">
        <f t="shared" si="2"/>
        <v>7</v>
      </c>
      <c r="B9" s="39" t="s">
        <v>305</v>
      </c>
      <c r="C9" s="29" t="s">
        <v>104</v>
      </c>
      <c r="D9" s="29" t="s">
        <v>53</v>
      </c>
      <c r="E9" s="30" t="str">
        <f t="shared" si="3"/>
        <v>D</v>
      </c>
      <c r="F9" s="31" t="s">
        <v>46</v>
      </c>
      <c r="G9" s="31" t="s">
        <v>46</v>
      </c>
      <c r="H9" s="32">
        <v>43080</v>
      </c>
      <c r="I9" s="32">
        <v>43098</v>
      </c>
      <c r="J9" s="30">
        <f>NETWORKDAYS(H9,I9)</f>
        <v>15</v>
      </c>
      <c r="K9" s="31" t="s">
        <v>46</v>
      </c>
      <c r="L9" s="33" t="s">
        <v>46</v>
      </c>
      <c r="M9" s="30" t="str">
        <f t="shared" si="0"/>
        <v>NE</v>
      </c>
      <c r="N9" s="31" t="s">
        <v>70</v>
      </c>
      <c r="O9" s="32"/>
      <c r="P9" s="42"/>
      <c r="Q9" s="40" t="s">
        <v>106</v>
      </c>
      <c r="R9" s="40" t="s">
        <v>107</v>
      </c>
      <c r="S9" s="31">
        <v>20</v>
      </c>
      <c r="U9" s="31">
        <v>0</v>
      </c>
      <c r="V9" s="31">
        <v>0</v>
      </c>
      <c r="W9" s="37">
        <v>1</v>
      </c>
      <c r="X9" s="33">
        <f t="shared" si="1"/>
        <v>1</v>
      </c>
    </row>
    <row r="10" spans="1:24" ht="76.5" x14ac:dyDescent="0.25">
      <c r="A10" s="28">
        <f t="shared" si="2"/>
        <v>8</v>
      </c>
      <c r="B10" s="39" t="s">
        <v>306</v>
      </c>
      <c r="C10" s="29" t="s">
        <v>104</v>
      </c>
      <c r="D10" s="29" t="s">
        <v>53</v>
      </c>
      <c r="E10" s="30" t="str">
        <f t="shared" si="3"/>
        <v>D</v>
      </c>
      <c r="F10" s="31" t="s">
        <v>46</v>
      </c>
      <c r="G10" s="31" t="s">
        <v>46</v>
      </c>
      <c r="H10" s="32">
        <v>42978</v>
      </c>
      <c r="I10" s="32">
        <v>42998</v>
      </c>
      <c r="J10" s="60">
        <f t="shared" si="4"/>
        <v>15</v>
      </c>
      <c r="K10" s="31" t="s">
        <v>46</v>
      </c>
      <c r="L10" s="31" t="s">
        <v>46</v>
      </c>
      <c r="M10" s="30" t="str">
        <f t="shared" si="0"/>
        <v>NE</v>
      </c>
      <c r="N10" s="33" t="s">
        <v>70</v>
      </c>
      <c r="O10" s="34"/>
      <c r="P10" s="42"/>
      <c r="Q10" s="38" t="s">
        <v>109</v>
      </c>
      <c r="R10" s="38" t="s">
        <v>107</v>
      </c>
      <c r="S10" s="31">
        <v>28</v>
      </c>
      <c r="U10" s="31">
        <v>0</v>
      </c>
      <c r="V10" s="31">
        <v>0</v>
      </c>
      <c r="W10" s="37">
        <v>0</v>
      </c>
      <c r="X10" s="33">
        <f t="shared" si="1"/>
        <v>0</v>
      </c>
    </row>
    <row r="11" spans="1:24" ht="102" x14ac:dyDescent="0.25">
      <c r="A11" s="28">
        <f t="shared" si="2"/>
        <v>9</v>
      </c>
      <c r="B11" s="29" t="s">
        <v>307</v>
      </c>
      <c r="C11" s="29" t="s">
        <v>104</v>
      </c>
      <c r="D11" s="29" t="s">
        <v>53</v>
      </c>
      <c r="E11" s="30" t="str">
        <f t="shared" si="3"/>
        <v>D</v>
      </c>
      <c r="F11" s="72" t="s">
        <v>46</v>
      </c>
      <c r="G11" s="31" t="s">
        <v>46</v>
      </c>
      <c r="H11" s="32">
        <v>42906</v>
      </c>
      <c r="I11" s="32">
        <v>42926</v>
      </c>
      <c r="J11" s="60">
        <f t="shared" si="4"/>
        <v>15</v>
      </c>
      <c r="K11" s="31" t="s">
        <v>46</v>
      </c>
      <c r="L11" s="31" t="s">
        <v>46</v>
      </c>
      <c r="M11" s="30" t="str">
        <f t="shared" si="0"/>
        <v>NE</v>
      </c>
      <c r="N11" s="31" t="s">
        <v>70</v>
      </c>
      <c r="O11" s="32"/>
      <c r="P11" s="42"/>
      <c r="Q11" s="38" t="s">
        <v>110</v>
      </c>
      <c r="R11" s="38" t="s">
        <v>111</v>
      </c>
      <c r="S11" s="31">
        <v>45</v>
      </c>
      <c r="U11" s="31">
        <v>0</v>
      </c>
      <c r="V11" s="31">
        <v>0</v>
      </c>
      <c r="W11" s="37">
        <v>0</v>
      </c>
      <c r="X11" s="33">
        <f t="shared" si="1"/>
        <v>0</v>
      </c>
    </row>
    <row r="12" spans="1:24" ht="51" x14ac:dyDescent="0.25">
      <c r="A12" s="28">
        <f t="shared" si="2"/>
        <v>10</v>
      </c>
      <c r="B12" s="39" t="s">
        <v>308</v>
      </c>
      <c r="C12" s="29" t="s">
        <v>104</v>
      </c>
      <c r="D12" s="29" t="s">
        <v>53</v>
      </c>
      <c r="E12" s="30" t="str">
        <f t="shared" si="3"/>
        <v>D</v>
      </c>
      <c r="F12" s="31" t="s">
        <v>46</v>
      </c>
      <c r="G12" s="31" t="s">
        <v>46</v>
      </c>
      <c r="H12" s="32">
        <v>42871</v>
      </c>
      <c r="I12" s="32">
        <v>42891</v>
      </c>
      <c r="J12" s="60">
        <f t="shared" si="4"/>
        <v>15</v>
      </c>
      <c r="K12" s="31" t="s">
        <v>46</v>
      </c>
      <c r="L12" s="31" t="s">
        <v>46</v>
      </c>
      <c r="M12" s="30" t="str">
        <f t="shared" si="0"/>
        <v>NE</v>
      </c>
      <c r="N12" s="31" t="s">
        <v>70</v>
      </c>
      <c r="O12" s="32"/>
      <c r="P12" s="42"/>
      <c r="Q12" s="38" t="s">
        <v>112</v>
      </c>
      <c r="R12" s="38" t="s">
        <v>111</v>
      </c>
      <c r="S12" s="31">
        <v>45</v>
      </c>
      <c r="U12" s="31">
        <v>0</v>
      </c>
      <c r="V12" s="31">
        <v>0</v>
      </c>
      <c r="W12" s="37">
        <v>0</v>
      </c>
      <c r="X12" s="33">
        <f t="shared" si="1"/>
        <v>0</v>
      </c>
    </row>
    <row r="13" spans="1:24" ht="64.5" x14ac:dyDescent="0.25">
      <c r="A13" s="28">
        <f t="shared" si="2"/>
        <v>11</v>
      </c>
      <c r="B13" s="44" t="s">
        <v>309</v>
      </c>
      <c r="C13" s="41" t="s">
        <v>113</v>
      </c>
      <c r="D13" s="29" t="s">
        <v>53</v>
      </c>
      <c r="E13" s="30" t="str">
        <f t="shared" si="3"/>
        <v>D</v>
      </c>
      <c r="F13" s="31" t="s">
        <v>46</v>
      </c>
      <c r="G13" s="31" t="s">
        <v>46</v>
      </c>
      <c r="H13" s="32">
        <v>42837</v>
      </c>
      <c r="I13" s="32">
        <v>42857</v>
      </c>
      <c r="J13" s="30">
        <f t="shared" si="4"/>
        <v>15</v>
      </c>
      <c r="K13" s="31" t="s">
        <v>46</v>
      </c>
      <c r="L13" s="31" t="s">
        <v>70</v>
      </c>
      <c r="M13" s="30" t="str">
        <f t="shared" si="0"/>
        <v>NE</v>
      </c>
      <c r="N13" s="31" t="s">
        <v>46</v>
      </c>
      <c r="O13" s="32" t="s">
        <v>114</v>
      </c>
      <c r="P13" s="45"/>
      <c r="Q13" s="46" t="s">
        <v>115</v>
      </c>
      <c r="R13" s="46" t="s">
        <v>111</v>
      </c>
      <c r="S13" s="31">
        <v>30</v>
      </c>
      <c r="T13" s="76"/>
      <c r="U13" s="31">
        <v>0</v>
      </c>
      <c r="V13" s="31">
        <v>0</v>
      </c>
      <c r="W13" s="37">
        <v>0</v>
      </c>
      <c r="X13" s="33">
        <f t="shared" si="1"/>
        <v>0</v>
      </c>
    </row>
    <row r="14" spans="1:24" ht="115.5" x14ac:dyDescent="0.25">
      <c r="A14" s="28">
        <f t="shared" si="2"/>
        <v>12</v>
      </c>
      <c r="B14" s="47" t="s">
        <v>310</v>
      </c>
      <c r="C14" s="38" t="s">
        <v>113</v>
      </c>
      <c r="D14" s="29" t="s">
        <v>53</v>
      </c>
      <c r="E14" s="30" t="str">
        <f t="shared" si="3"/>
        <v>D</v>
      </c>
      <c r="F14" s="31" t="s">
        <v>46</v>
      </c>
      <c r="G14" s="31" t="s">
        <v>46</v>
      </c>
      <c r="H14" s="32">
        <v>42825</v>
      </c>
      <c r="I14" s="32">
        <v>42845</v>
      </c>
      <c r="J14" s="30">
        <f t="shared" si="4"/>
        <v>15</v>
      </c>
      <c r="K14" s="31" t="s">
        <v>46</v>
      </c>
      <c r="L14" s="31" t="s">
        <v>70</v>
      </c>
      <c r="M14" s="30" t="str">
        <f t="shared" si="0"/>
        <v>NE</v>
      </c>
      <c r="N14" s="31" t="s">
        <v>46</v>
      </c>
      <c r="O14" s="32" t="s">
        <v>116</v>
      </c>
      <c r="P14" s="45"/>
      <c r="Q14" s="46" t="s">
        <v>115</v>
      </c>
      <c r="R14" s="46" t="s">
        <v>111</v>
      </c>
      <c r="S14" s="31">
        <v>30</v>
      </c>
      <c r="T14" s="76"/>
      <c r="U14" s="31">
        <v>0</v>
      </c>
      <c r="V14" s="31">
        <v>0</v>
      </c>
      <c r="W14" s="37">
        <v>0</v>
      </c>
      <c r="X14" s="33">
        <f t="shared" si="1"/>
        <v>0</v>
      </c>
    </row>
    <row r="15" spans="1:24" ht="51.75" x14ac:dyDescent="0.25">
      <c r="A15" s="28">
        <f t="shared" si="2"/>
        <v>13</v>
      </c>
      <c r="B15" s="44" t="s">
        <v>311</v>
      </c>
      <c r="C15" s="38" t="s">
        <v>113</v>
      </c>
      <c r="D15" s="29" t="s">
        <v>53</v>
      </c>
      <c r="E15" s="30" t="str">
        <f t="shared" si="3"/>
        <v>D</v>
      </c>
      <c r="F15" s="31" t="s">
        <v>46</v>
      </c>
      <c r="G15" s="31" t="s">
        <v>46</v>
      </c>
      <c r="H15" s="32">
        <v>42818</v>
      </c>
      <c r="I15" s="32">
        <v>42838</v>
      </c>
      <c r="J15" s="30">
        <f t="shared" si="4"/>
        <v>15</v>
      </c>
      <c r="K15" s="31" t="s">
        <v>46</v>
      </c>
      <c r="L15" s="31" t="s">
        <v>46</v>
      </c>
      <c r="M15" s="30" t="str">
        <f t="shared" si="0"/>
        <v>NE</v>
      </c>
      <c r="N15" s="31" t="s">
        <v>70</v>
      </c>
      <c r="O15" s="32"/>
      <c r="P15" s="45"/>
      <c r="Q15" s="46" t="s">
        <v>117</v>
      </c>
      <c r="R15" s="46" t="s">
        <v>107</v>
      </c>
      <c r="S15" s="31">
        <v>29</v>
      </c>
      <c r="T15" s="76"/>
      <c r="U15" s="31">
        <v>0</v>
      </c>
      <c r="V15" s="31">
        <v>0</v>
      </c>
      <c r="W15" s="37">
        <v>0</v>
      </c>
      <c r="X15" s="33">
        <f t="shared" si="1"/>
        <v>0</v>
      </c>
    </row>
    <row r="16" spans="1:24" ht="64.5" x14ac:dyDescent="0.25">
      <c r="A16" s="28">
        <f t="shared" si="2"/>
        <v>14</v>
      </c>
      <c r="B16" s="44" t="s">
        <v>312</v>
      </c>
      <c r="C16" s="41" t="s">
        <v>113</v>
      </c>
      <c r="D16" s="29" t="s">
        <v>53</v>
      </c>
      <c r="E16" s="30" t="str">
        <f t="shared" si="3"/>
        <v>D</v>
      </c>
      <c r="F16" s="31" t="s">
        <v>46</v>
      </c>
      <c r="G16" s="31" t="s">
        <v>46</v>
      </c>
      <c r="H16" s="32">
        <v>42795</v>
      </c>
      <c r="I16" s="32">
        <v>42815</v>
      </c>
      <c r="J16" s="30">
        <f t="shared" si="4"/>
        <v>15</v>
      </c>
      <c r="K16" s="31" t="s">
        <v>46</v>
      </c>
      <c r="L16" s="31" t="s">
        <v>46</v>
      </c>
      <c r="M16" s="30" t="str">
        <f t="shared" si="0"/>
        <v>NE</v>
      </c>
      <c r="N16" s="31" t="s">
        <v>70</v>
      </c>
      <c r="O16" s="32"/>
      <c r="P16" s="45"/>
      <c r="Q16" s="46" t="s">
        <v>117</v>
      </c>
      <c r="R16" s="46" t="s">
        <v>107</v>
      </c>
      <c r="S16" s="31">
        <v>29</v>
      </c>
      <c r="T16" s="76"/>
      <c r="U16" s="31">
        <v>0</v>
      </c>
      <c r="V16" s="31">
        <v>0</v>
      </c>
      <c r="W16" s="37">
        <v>0</v>
      </c>
      <c r="X16" s="33">
        <f t="shared" si="1"/>
        <v>0</v>
      </c>
    </row>
    <row r="17" spans="1:24" ht="115.5" x14ac:dyDescent="0.25">
      <c r="A17" s="28">
        <f t="shared" si="2"/>
        <v>15</v>
      </c>
      <c r="B17" s="44" t="s">
        <v>313</v>
      </c>
      <c r="C17" s="38" t="s">
        <v>113</v>
      </c>
      <c r="D17" s="29" t="s">
        <v>45</v>
      </c>
      <c r="E17" s="30" t="str">
        <f t="shared" si="3"/>
        <v>P</v>
      </c>
      <c r="F17" s="31" t="s">
        <v>46</v>
      </c>
      <c r="G17" s="31" t="s">
        <v>46</v>
      </c>
      <c r="H17" s="32">
        <v>43080</v>
      </c>
      <c r="I17" s="32">
        <v>43098</v>
      </c>
      <c r="J17" s="30">
        <f t="shared" si="4"/>
        <v>15</v>
      </c>
      <c r="K17" s="31" t="s">
        <v>46</v>
      </c>
      <c r="L17" s="31" t="s">
        <v>46</v>
      </c>
      <c r="M17" s="30" t="str">
        <f t="shared" si="0"/>
        <v>NE</v>
      </c>
      <c r="N17" s="31" t="s">
        <v>70</v>
      </c>
      <c r="O17" s="32"/>
      <c r="P17" s="45"/>
      <c r="Q17" s="46" t="s">
        <v>117</v>
      </c>
      <c r="R17" s="46" t="s">
        <v>107</v>
      </c>
      <c r="S17" s="31">
        <v>51</v>
      </c>
      <c r="T17" s="76"/>
      <c r="U17" s="31">
        <v>0</v>
      </c>
      <c r="V17" s="31">
        <v>0</v>
      </c>
      <c r="W17" s="37">
        <v>0</v>
      </c>
      <c r="X17" s="33">
        <f t="shared" si="1"/>
        <v>0</v>
      </c>
    </row>
    <row r="18" spans="1:24" ht="39" x14ac:dyDescent="0.25">
      <c r="A18" s="28">
        <f t="shared" si="2"/>
        <v>16</v>
      </c>
      <c r="B18" s="47" t="s">
        <v>314</v>
      </c>
      <c r="C18" s="38" t="s">
        <v>113</v>
      </c>
      <c r="D18" s="29" t="s">
        <v>45</v>
      </c>
      <c r="E18" s="30" t="str">
        <f t="shared" si="3"/>
        <v>P</v>
      </c>
      <c r="F18" s="31" t="s">
        <v>46</v>
      </c>
      <c r="G18" s="31" t="s">
        <v>46</v>
      </c>
      <c r="H18" s="32">
        <v>42931</v>
      </c>
      <c r="I18" s="32">
        <v>42982</v>
      </c>
      <c r="J18" s="30">
        <f t="shared" si="4"/>
        <v>36</v>
      </c>
      <c r="K18" s="31" t="s">
        <v>46</v>
      </c>
      <c r="L18" s="31" t="s">
        <v>46</v>
      </c>
      <c r="M18" s="30" t="str">
        <f t="shared" si="0"/>
        <v>NE</v>
      </c>
      <c r="N18" s="31"/>
      <c r="O18" s="32" t="s">
        <v>96</v>
      </c>
      <c r="P18" s="45"/>
      <c r="Q18" s="46" t="s">
        <v>118</v>
      </c>
      <c r="R18" s="46" t="s">
        <v>107</v>
      </c>
      <c r="S18" s="31">
        <v>38</v>
      </c>
      <c r="T18" s="76"/>
      <c r="U18" s="31">
        <v>1</v>
      </c>
      <c r="V18" s="31">
        <v>0</v>
      </c>
      <c r="W18" s="37">
        <v>0</v>
      </c>
      <c r="X18" s="33">
        <f t="shared" si="1"/>
        <v>1</v>
      </c>
    </row>
    <row r="19" spans="1:24" ht="39" x14ac:dyDescent="0.25">
      <c r="A19" s="28">
        <f t="shared" si="2"/>
        <v>17</v>
      </c>
      <c r="B19" s="44" t="s">
        <v>315</v>
      </c>
      <c r="C19" s="38" t="s">
        <v>113</v>
      </c>
      <c r="D19" s="29" t="s">
        <v>45</v>
      </c>
      <c r="E19" s="30" t="str">
        <f t="shared" si="3"/>
        <v>P</v>
      </c>
      <c r="F19" s="31" t="s">
        <v>46</v>
      </c>
      <c r="G19" s="31" t="s">
        <v>46</v>
      </c>
      <c r="H19" s="32">
        <v>42818</v>
      </c>
      <c r="I19" s="32">
        <v>42838</v>
      </c>
      <c r="J19" s="30">
        <f t="shared" si="4"/>
        <v>15</v>
      </c>
      <c r="K19" s="31" t="s">
        <v>46</v>
      </c>
      <c r="L19" s="31" t="s">
        <v>70</v>
      </c>
      <c r="M19" s="30" t="str">
        <f t="shared" si="0"/>
        <v>NE</v>
      </c>
      <c r="N19" s="31" t="s">
        <v>70</v>
      </c>
      <c r="O19" s="32"/>
      <c r="P19" s="45"/>
      <c r="Q19" s="46" t="s">
        <v>115</v>
      </c>
      <c r="R19" s="46" t="s">
        <v>119</v>
      </c>
      <c r="S19" s="31">
        <v>30</v>
      </c>
      <c r="T19" s="76"/>
      <c r="U19" s="31">
        <v>0</v>
      </c>
      <c r="V19" s="31">
        <v>0</v>
      </c>
      <c r="W19" s="37">
        <v>0</v>
      </c>
      <c r="X19" s="33">
        <f t="shared" si="1"/>
        <v>0</v>
      </c>
    </row>
    <row r="20" spans="1:24" ht="77.25" x14ac:dyDescent="0.25">
      <c r="A20" s="28">
        <f t="shared" si="2"/>
        <v>18</v>
      </c>
      <c r="B20" s="44" t="s">
        <v>316</v>
      </c>
      <c r="C20" s="38" t="s">
        <v>113</v>
      </c>
      <c r="D20" s="29" t="s">
        <v>45</v>
      </c>
      <c r="E20" s="30" t="str">
        <f t="shared" si="3"/>
        <v>P</v>
      </c>
      <c r="F20" s="31" t="s">
        <v>46</v>
      </c>
      <c r="G20" s="31" t="s">
        <v>46</v>
      </c>
      <c r="H20" s="32">
        <v>42815</v>
      </c>
      <c r="I20" s="32">
        <v>42835</v>
      </c>
      <c r="J20" s="30">
        <f t="shared" si="4"/>
        <v>15</v>
      </c>
      <c r="K20" s="31" t="s">
        <v>46</v>
      </c>
      <c r="L20" s="31" t="s">
        <v>70</v>
      </c>
      <c r="M20" s="30" t="str">
        <f t="shared" si="0"/>
        <v>NE</v>
      </c>
      <c r="N20" s="31" t="s">
        <v>46</v>
      </c>
      <c r="O20" s="32" t="s">
        <v>114</v>
      </c>
      <c r="P20" s="45"/>
      <c r="Q20" s="46" t="s">
        <v>115</v>
      </c>
      <c r="R20" s="46" t="s">
        <v>107</v>
      </c>
      <c r="S20" s="31">
        <v>30</v>
      </c>
      <c r="T20" s="76"/>
      <c r="U20" s="31">
        <v>0</v>
      </c>
      <c r="V20" s="31">
        <v>0</v>
      </c>
      <c r="W20" s="37">
        <v>0</v>
      </c>
      <c r="X20" s="33">
        <f t="shared" si="1"/>
        <v>0</v>
      </c>
    </row>
    <row r="21" spans="1:24" ht="39" x14ac:dyDescent="0.25">
      <c r="A21" s="28">
        <f t="shared" si="2"/>
        <v>19</v>
      </c>
      <c r="B21" s="44" t="s">
        <v>317</v>
      </c>
      <c r="C21" s="38" t="s">
        <v>113</v>
      </c>
      <c r="D21" s="29" t="s">
        <v>45</v>
      </c>
      <c r="E21" s="30" t="str">
        <f t="shared" si="3"/>
        <v>P</v>
      </c>
      <c r="F21" s="31" t="s">
        <v>46</v>
      </c>
      <c r="G21" s="31" t="s">
        <v>46</v>
      </c>
      <c r="H21" s="32">
        <v>42797</v>
      </c>
      <c r="I21" s="32">
        <v>42817</v>
      </c>
      <c r="J21" s="30">
        <f t="shared" si="4"/>
        <v>15</v>
      </c>
      <c r="K21" s="31" t="s">
        <v>46</v>
      </c>
      <c r="L21" s="31" t="s">
        <v>70</v>
      </c>
      <c r="M21" s="30" t="str">
        <f t="shared" si="0"/>
        <v>NE</v>
      </c>
      <c r="N21" s="31" t="s">
        <v>70</v>
      </c>
      <c r="O21" s="32"/>
      <c r="P21" s="45"/>
      <c r="Q21" s="46" t="s">
        <v>115</v>
      </c>
      <c r="R21" s="46" t="s">
        <v>107</v>
      </c>
      <c r="S21" s="31">
        <v>29</v>
      </c>
      <c r="T21" s="76"/>
      <c r="U21" s="31">
        <v>0</v>
      </c>
      <c r="V21" s="31">
        <v>0</v>
      </c>
      <c r="W21" s="37">
        <v>0</v>
      </c>
      <c r="X21" s="33">
        <f t="shared" si="1"/>
        <v>0</v>
      </c>
    </row>
    <row r="22" spans="1:24" ht="26.25" x14ac:dyDescent="0.25">
      <c r="A22" s="28">
        <f t="shared" si="2"/>
        <v>20</v>
      </c>
      <c r="B22" s="44" t="s">
        <v>318</v>
      </c>
      <c r="C22" s="38" t="s">
        <v>113</v>
      </c>
      <c r="D22" s="29" t="s">
        <v>45</v>
      </c>
      <c r="E22" s="30" t="str">
        <f t="shared" si="3"/>
        <v>P</v>
      </c>
      <c r="F22" s="31" t="s">
        <v>46</v>
      </c>
      <c r="G22" s="31" t="s">
        <v>46</v>
      </c>
      <c r="H22" s="32">
        <v>42795</v>
      </c>
      <c r="I22" s="32">
        <v>42815</v>
      </c>
      <c r="J22" s="30">
        <f t="shared" si="4"/>
        <v>15</v>
      </c>
      <c r="K22" s="31" t="s">
        <v>46</v>
      </c>
      <c r="L22" s="31" t="s">
        <v>46</v>
      </c>
      <c r="M22" s="30" t="str">
        <f t="shared" si="0"/>
        <v>NE</v>
      </c>
      <c r="N22" s="31" t="s">
        <v>46</v>
      </c>
      <c r="O22" s="32" t="s">
        <v>120</v>
      </c>
      <c r="P22" s="45"/>
      <c r="Q22" s="46" t="s">
        <v>112</v>
      </c>
      <c r="R22" s="46" t="s">
        <v>107</v>
      </c>
      <c r="S22" s="31">
        <v>20</v>
      </c>
      <c r="T22" s="76"/>
      <c r="U22" s="31">
        <v>0</v>
      </c>
      <c r="V22" s="31">
        <v>0</v>
      </c>
      <c r="W22" s="37">
        <v>1</v>
      </c>
      <c r="X22" s="33">
        <f t="shared" si="1"/>
        <v>1</v>
      </c>
    </row>
    <row r="23" spans="1:24" ht="128.25" x14ac:dyDescent="0.25">
      <c r="A23" s="28">
        <f t="shared" si="2"/>
        <v>21</v>
      </c>
      <c r="B23" s="44" t="s">
        <v>319</v>
      </c>
      <c r="C23" s="38" t="s">
        <v>113</v>
      </c>
      <c r="D23" s="29" t="s">
        <v>53</v>
      </c>
      <c r="E23" s="30" t="str">
        <f t="shared" si="3"/>
        <v>D</v>
      </c>
      <c r="F23" s="31" t="s">
        <v>46</v>
      </c>
      <c r="G23" s="31" t="s">
        <v>46</v>
      </c>
      <c r="H23" s="32">
        <v>43091</v>
      </c>
      <c r="I23" s="32">
        <v>43103</v>
      </c>
      <c r="J23" s="30">
        <f t="shared" si="4"/>
        <v>9</v>
      </c>
      <c r="K23" s="31" t="s">
        <v>46</v>
      </c>
      <c r="L23" s="31" t="s">
        <v>70</v>
      </c>
      <c r="M23" s="30" t="str">
        <f t="shared" si="0"/>
        <v>NE</v>
      </c>
      <c r="N23" s="31" t="s">
        <v>46</v>
      </c>
      <c r="O23" s="32" t="s">
        <v>116</v>
      </c>
      <c r="P23" s="45"/>
      <c r="Q23" s="46" t="s">
        <v>112</v>
      </c>
      <c r="R23" s="46" t="s">
        <v>107</v>
      </c>
      <c r="S23" s="31">
        <v>30</v>
      </c>
      <c r="T23" s="76"/>
      <c r="U23" s="31">
        <v>0</v>
      </c>
      <c r="V23" s="31">
        <v>0</v>
      </c>
      <c r="W23" s="37">
        <v>0</v>
      </c>
      <c r="X23" s="33">
        <f t="shared" si="1"/>
        <v>0</v>
      </c>
    </row>
    <row r="24" spans="1:24" ht="51.75" x14ac:dyDescent="0.25">
      <c r="A24" s="28">
        <f t="shared" si="2"/>
        <v>22</v>
      </c>
      <c r="B24" s="44" t="s">
        <v>320</v>
      </c>
      <c r="C24" s="38" t="s">
        <v>113</v>
      </c>
      <c r="D24" s="29" t="s">
        <v>45</v>
      </c>
      <c r="E24" s="30" t="str">
        <f t="shared" si="3"/>
        <v>P</v>
      </c>
      <c r="F24" s="31" t="s">
        <v>46</v>
      </c>
      <c r="G24" s="31" t="s">
        <v>46</v>
      </c>
      <c r="H24" s="32">
        <v>43060</v>
      </c>
      <c r="I24" s="32">
        <v>43080</v>
      </c>
      <c r="J24" s="30">
        <f t="shared" si="4"/>
        <v>15</v>
      </c>
      <c r="K24" s="31" t="s">
        <v>46</v>
      </c>
      <c r="L24" s="31" t="s">
        <v>46</v>
      </c>
      <c r="M24" s="30" t="str">
        <f t="shared" si="0"/>
        <v>NE</v>
      </c>
      <c r="N24" s="31" t="s">
        <v>70</v>
      </c>
      <c r="O24" s="32"/>
      <c r="P24" s="45"/>
      <c r="Q24" s="46" t="s">
        <v>112</v>
      </c>
      <c r="R24" s="46" t="s">
        <v>107</v>
      </c>
      <c r="S24" s="31">
        <v>22</v>
      </c>
      <c r="T24" s="76"/>
      <c r="U24" s="31">
        <v>1</v>
      </c>
      <c r="V24" s="31">
        <v>0</v>
      </c>
      <c r="W24" s="37">
        <v>3</v>
      </c>
      <c r="X24" s="33">
        <f t="shared" si="1"/>
        <v>4</v>
      </c>
    </row>
    <row r="25" spans="1:24" x14ac:dyDescent="0.25">
      <c r="S25">
        <f>SUM(S3:S24)</f>
        <v>737</v>
      </c>
      <c r="U25">
        <f>SUM(U3:U24)</f>
        <v>13</v>
      </c>
      <c r="V25">
        <f>SUM(V3:V24)</f>
        <v>1</v>
      </c>
      <c r="W25">
        <f>SUM(W3:W24)</f>
        <v>10</v>
      </c>
      <c r="X25" s="109">
        <f>SUM(U25:W25)</f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3" zoomScaleNormal="100" workbookViewId="0">
      <pane xSplit="2" topLeftCell="J1" activePane="topRight" state="frozen"/>
      <selection pane="topRight" activeCell="M1" sqref="M1"/>
    </sheetView>
  </sheetViews>
  <sheetFormatPr defaultColWidth="11.42578125" defaultRowHeight="15" x14ac:dyDescent="0.25"/>
  <cols>
    <col min="1" max="1" width="5.5703125" customWidth="1"/>
    <col min="2" max="2" width="28.7109375" customWidth="1"/>
    <col min="3" max="3" width="17.7109375" customWidth="1"/>
  </cols>
  <sheetData>
    <row r="1" spans="1:23" ht="76.5" x14ac:dyDescent="0.25">
      <c r="A1" s="95" t="s">
        <v>0</v>
      </c>
      <c r="B1" s="95" t="s">
        <v>1</v>
      </c>
      <c r="C1" s="95" t="s">
        <v>2</v>
      </c>
      <c r="D1" s="95" t="s">
        <v>3</v>
      </c>
      <c r="E1" s="96" t="s">
        <v>4</v>
      </c>
      <c r="F1" s="96" t="s">
        <v>5</v>
      </c>
      <c r="G1" s="96" t="s">
        <v>6</v>
      </c>
      <c r="H1" s="97" t="s">
        <v>7</v>
      </c>
      <c r="I1" s="97" t="s">
        <v>8</v>
      </c>
      <c r="J1" s="95" t="s">
        <v>9</v>
      </c>
      <c r="K1" s="95" t="s">
        <v>10</v>
      </c>
      <c r="L1" s="95" t="s">
        <v>11</v>
      </c>
      <c r="M1" s="95" t="s">
        <v>374</v>
      </c>
      <c r="N1" s="95" t="s">
        <v>12</v>
      </c>
      <c r="O1" s="97" t="s">
        <v>13</v>
      </c>
      <c r="P1" s="97" t="s">
        <v>14</v>
      </c>
      <c r="Q1" s="95" t="s">
        <v>15</v>
      </c>
      <c r="R1" s="95" t="s">
        <v>16</v>
      </c>
      <c r="S1" s="95" t="s">
        <v>17</v>
      </c>
      <c r="T1" s="95" t="s">
        <v>18</v>
      </c>
      <c r="U1" s="95" t="s">
        <v>19</v>
      </c>
      <c r="V1" s="95" t="s">
        <v>20</v>
      </c>
      <c r="W1" s="98" t="s">
        <v>21</v>
      </c>
    </row>
    <row r="2" spans="1:23" x14ac:dyDescent="0.25">
      <c r="A2" s="84"/>
      <c r="B2" s="85" t="s">
        <v>22</v>
      </c>
      <c r="C2" s="84" t="s">
        <v>23</v>
      </c>
      <c r="D2" s="84" t="s">
        <v>24</v>
      </c>
      <c r="E2" s="84" t="s">
        <v>25</v>
      </c>
      <c r="F2" s="84" t="s">
        <v>26</v>
      </c>
      <c r="G2" s="84" t="s">
        <v>27</v>
      </c>
      <c r="H2" s="85" t="s">
        <v>28</v>
      </c>
      <c r="I2" s="85" t="s">
        <v>29</v>
      </c>
      <c r="J2" s="85" t="s">
        <v>30</v>
      </c>
      <c r="K2" s="85" t="s">
        <v>31</v>
      </c>
      <c r="L2" s="85" t="s">
        <v>32</v>
      </c>
      <c r="M2" s="85" t="s">
        <v>33</v>
      </c>
      <c r="N2" s="85" t="s">
        <v>34</v>
      </c>
      <c r="O2" s="84" t="s">
        <v>35</v>
      </c>
      <c r="P2" s="85" t="s">
        <v>36</v>
      </c>
      <c r="Q2" s="85" t="s">
        <v>37</v>
      </c>
      <c r="R2" s="85" t="s">
        <v>38</v>
      </c>
      <c r="S2" s="85" t="s">
        <v>39</v>
      </c>
      <c r="T2" s="85" t="s">
        <v>40</v>
      </c>
      <c r="U2" s="85" t="s">
        <v>41</v>
      </c>
      <c r="V2" s="85" t="s">
        <v>42</v>
      </c>
      <c r="W2" s="85" t="s">
        <v>43</v>
      </c>
    </row>
    <row r="3" spans="1:23" ht="51" x14ac:dyDescent="0.25">
      <c r="A3" s="86">
        <v>1</v>
      </c>
      <c r="B3" s="87" t="s">
        <v>322</v>
      </c>
      <c r="C3" s="87" t="s">
        <v>121</v>
      </c>
      <c r="D3" s="87" t="s">
        <v>59</v>
      </c>
      <c r="E3" s="78" t="s">
        <v>46</v>
      </c>
      <c r="F3" s="24" t="s">
        <v>70</v>
      </c>
      <c r="G3" s="24" t="s">
        <v>46</v>
      </c>
      <c r="H3" s="25">
        <v>42849</v>
      </c>
      <c r="I3" s="25" t="s">
        <v>122</v>
      </c>
      <c r="J3" s="21">
        <v>15</v>
      </c>
      <c r="K3" s="24" t="s">
        <v>46</v>
      </c>
      <c r="L3" s="24" t="s">
        <v>70</v>
      </c>
      <c r="M3" s="60" t="s">
        <v>123</v>
      </c>
      <c r="N3" s="24"/>
      <c r="O3" s="25"/>
      <c r="P3" s="26"/>
      <c r="Q3" s="59" t="s">
        <v>72</v>
      </c>
      <c r="R3" s="59" t="s">
        <v>124</v>
      </c>
      <c r="S3" s="24">
        <v>0</v>
      </c>
      <c r="T3" s="24">
        <v>0</v>
      </c>
      <c r="U3" s="24">
        <v>0</v>
      </c>
      <c r="V3" s="88">
        <v>0</v>
      </c>
      <c r="W3" s="78">
        <v>0</v>
      </c>
    </row>
    <row r="4" spans="1:23" ht="89.25" x14ac:dyDescent="0.25">
      <c r="A4" s="89">
        <v>2</v>
      </c>
      <c r="B4" s="39" t="s">
        <v>323</v>
      </c>
      <c r="C4" s="39" t="s">
        <v>121</v>
      </c>
      <c r="D4" s="39" t="s">
        <v>53</v>
      </c>
      <c r="E4" s="60" t="s">
        <v>46</v>
      </c>
      <c r="F4" s="33" t="s">
        <v>70</v>
      </c>
      <c r="G4" s="33" t="s">
        <v>46</v>
      </c>
      <c r="H4" s="34" t="s">
        <v>125</v>
      </c>
      <c r="I4" s="34" t="s">
        <v>126</v>
      </c>
      <c r="J4" s="30">
        <v>15</v>
      </c>
      <c r="K4" s="33" t="s">
        <v>46</v>
      </c>
      <c r="L4" s="33" t="s">
        <v>70</v>
      </c>
      <c r="M4" s="60" t="s">
        <v>123</v>
      </c>
      <c r="N4" s="33" t="s">
        <v>46</v>
      </c>
      <c r="O4" s="34">
        <v>43069</v>
      </c>
      <c r="P4" s="35"/>
      <c r="Q4" s="40" t="s">
        <v>127</v>
      </c>
      <c r="R4" s="36" t="s">
        <v>128</v>
      </c>
      <c r="S4" s="33">
        <v>0</v>
      </c>
      <c r="T4" s="33">
        <v>0</v>
      </c>
      <c r="U4" s="33">
        <v>0</v>
      </c>
      <c r="V4" s="90">
        <v>0</v>
      </c>
      <c r="W4" s="60">
        <v>0</v>
      </c>
    </row>
    <row r="5" spans="1:23" ht="63.75" x14ac:dyDescent="0.25">
      <c r="A5" s="89">
        <v>3</v>
      </c>
      <c r="B5" s="41" t="s">
        <v>324</v>
      </c>
      <c r="C5" s="39" t="s">
        <v>121</v>
      </c>
      <c r="D5" s="39" t="s">
        <v>53</v>
      </c>
      <c r="E5" s="60" t="s">
        <v>46</v>
      </c>
      <c r="F5" s="33" t="s">
        <v>70</v>
      </c>
      <c r="G5" s="33" t="s">
        <v>46</v>
      </c>
      <c r="H5" s="34">
        <v>42895</v>
      </c>
      <c r="I5" s="34" t="s">
        <v>129</v>
      </c>
      <c r="J5" s="30">
        <v>15</v>
      </c>
      <c r="K5" s="33" t="s">
        <v>46</v>
      </c>
      <c r="L5" s="33" t="s">
        <v>70</v>
      </c>
      <c r="M5" s="60" t="s">
        <v>123</v>
      </c>
      <c r="N5" s="33"/>
      <c r="O5" s="34"/>
      <c r="P5" s="35"/>
      <c r="Q5" s="40" t="s">
        <v>127</v>
      </c>
      <c r="R5" s="40" t="s">
        <v>130</v>
      </c>
      <c r="S5" s="33">
        <v>0</v>
      </c>
      <c r="T5" s="33">
        <v>0</v>
      </c>
      <c r="U5" s="33">
        <v>0</v>
      </c>
      <c r="V5" s="90">
        <v>0</v>
      </c>
      <c r="W5" s="60">
        <v>0</v>
      </c>
    </row>
    <row r="6" spans="1:23" ht="76.5" x14ac:dyDescent="0.25">
      <c r="A6" s="89">
        <v>4</v>
      </c>
      <c r="B6" s="39" t="s">
        <v>325</v>
      </c>
      <c r="C6" s="39" t="s">
        <v>121</v>
      </c>
      <c r="D6" s="39" t="s">
        <v>45</v>
      </c>
      <c r="E6" s="60" t="s">
        <v>46</v>
      </c>
      <c r="F6" s="33" t="s">
        <v>70</v>
      </c>
      <c r="G6" s="33" t="s">
        <v>46</v>
      </c>
      <c r="H6" s="34">
        <v>42894</v>
      </c>
      <c r="I6" s="34">
        <v>42913</v>
      </c>
      <c r="J6" s="30">
        <f t="shared" ref="J6:J19" si="0">NETWORKDAYS(H6,I6)</f>
        <v>14</v>
      </c>
      <c r="K6" s="33" t="s">
        <v>46</v>
      </c>
      <c r="L6" s="33" t="s">
        <v>70</v>
      </c>
      <c r="M6" s="60" t="s">
        <v>123</v>
      </c>
      <c r="N6" s="33" t="s">
        <v>46</v>
      </c>
      <c r="O6" s="34">
        <v>43096</v>
      </c>
      <c r="P6" s="35"/>
      <c r="Q6" s="40" t="s">
        <v>131</v>
      </c>
      <c r="R6" s="40" t="s">
        <v>128</v>
      </c>
      <c r="S6" s="33">
        <v>0</v>
      </c>
      <c r="T6" s="33">
        <v>0</v>
      </c>
      <c r="U6" s="33">
        <v>0</v>
      </c>
      <c r="V6" s="90">
        <v>0</v>
      </c>
      <c r="W6" s="60">
        <v>0</v>
      </c>
    </row>
    <row r="7" spans="1:23" ht="51" x14ac:dyDescent="0.25">
      <c r="A7" s="89">
        <v>5</v>
      </c>
      <c r="B7" s="39" t="s">
        <v>326</v>
      </c>
      <c r="C7" s="39" t="s">
        <v>121</v>
      </c>
      <c r="D7" s="39" t="s">
        <v>45</v>
      </c>
      <c r="E7" s="60" t="s">
        <v>46</v>
      </c>
      <c r="F7" s="33" t="s">
        <v>70</v>
      </c>
      <c r="G7" s="33" t="s">
        <v>46</v>
      </c>
      <c r="H7" s="34">
        <v>42920</v>
      </c>
      <c r="I7" s="34">
        <v>42937</v>
      </c>
      <c r="J7" s="30">
        <f t="shared" si="0"/>
        <v>14</v>
      </c>
      <c r="K7" s="33" t="s">
        <v>46</v>
      </c>
      <c r="L7" s="33" t="s">
        <v>70</v>
      </c>
      <c r="M7" s="60" t="s">
        <v>123</v>
      </c>
      <c r="N7" s="33" t="s">
        <v>46</v>
      </c>
      <c r="O7" s="34">
        <v>43077</v>
      </c>
      <c r="P7" s="35"/>
      <c r="Q7" s="40" t="s">
        <v>131</v>
      </c>
      <c r="R7" s="40" t="s">
        <v>130</v>
      </c>
      <c r="S7" s="33">
        <v>0</v>
      </c>
      <c r="T7" s="33">
        <v>0</v>
      </c>
      <c r="U7" s="33">
        <v>0</v>
      </c>
      <c r="V7" s="90">
        <v>0</v>
      </c>
      <c r="W7" s="60">
        <v>0</v>
      </c>
    </row>
    <row r="8" spans="1:23" ht="51" x14ac:dyDescent="0.25">
      <c r="A8" s="89">
        <v>6</v>
      </c>
      <c r="B8" s="39" t="s">
        <v>327</v>
      </c>
      <c r="C8" s="39" t="s">
        <v>121</v>
      </c>
      <c r="D8" s="39" t="s">
        <v>45</v>
      </c>
      <c r="E8" s="60" t="s">
        <v>46</v>
      </c>
      <c r="F8" s="33" t="s">
        <v>70</v>
      </c>
      <c r="G8" s="33" t="s">
        <v>46</v>
      </c>
      <c r="H8" s="34">
        <v>42929</v>
      </c>
      <c r="I8" s="34">
        <v>42948</v>
      </c>
      <c r="J8" s="30">
        <f t="shared" si="0"/>
        <v>14</v>
      </c>
      <c r="K8" s="33" t="s">
        <v>46</v>
      </c>
      <c r="L8" s="33" t="s">
        <v>70</v>
      </c>
      <c r="M8" s="60" t="s">
        <v>123</v>
      </c>
      <c r="N8" s="33" t="s">
        <v>46</v>
      </c>
      <c r="O8" s="34">
        <v>43069</v>
      </c>
      <c r="P8" s="35"/>
      <c r="Q8" s="40" t="s">
        <v>131</v>
      </c>
      <c r="R8" s="40" t="s">
        <v>130</v>
      </c>
      <c r="S8" s="33">
        <v>0</v>
      </c>
      <c r="T8" s="33">
        <v>0</v>
      </c>
      <c r="U8" s="33">
        <v>0</v>
      </c>
      <c r="V8" s="90">
        <v>0</v>
      </c>
      <c r="W8" s="60">
        <v>0</v>
      </c>
    </row>
    <row r="9" spans="1:23" ht="76.5" x14ac:dyDescent="0.25">
      <c r="A9" s="89">
        <v>7</v>
      </c>
      <c r="B9" s="39" t="s">
        <v>328</v>
      </c>
      <c r="C9" s="39" t="s">
        <v>121</v>
      </c>
      <c r="D9" s="39" t="s">
        <v>45</v>
      </c>
      <c r="E9" s="60" t="s">
        <v>46</v>
      </c>
      <c r="F9" s="33" t="s">
        <v>70</v>
      </c>
      <c r="G9" s="33" t="s">
        <v>46</v>
      </c>
      <c r="H9" s="34">
        <v>42934</v>
      </c>
      <c r="I9" s="34">
        <v>42954</v>
      </c>
      <c r="J9" s="30">
        <f>NETWORKDAYS(H9,I9)</f>
        <v>15</v>
      </c>
      <c r="K9" s="33" t="s">
        <v>46</v>
      </c>
      <c r="L9" s="33" t="s">
        <v>70</v>
      </c>
      <c r="M9" s="60" t="s">
        <v>123</v>
      </c>
      <c r="N9" s="33" t="s">
        <v>46</v>
      </c>
      <c r="O9" s="34">
        <v>43069</v>
      </c>
      <c r="P9" s="35"/>
      <c r="Q9" s="40" t="s">
        <v>131</v>
      </c>
      <c r="R9" s="40" t="s">
        <v>130</v>
      </c>
      <c r="S9" s="33">
        <v>0</v>
      </c>
      <c r="T9" s="33">
        <v>0</v>
      </c>
      <c r="U9" s="33">
        <v>0</v>
      </c>
      <c r="V9" s="90">
        <v>0</v>
      </c>
      <c r="W9" s="60">
        <v>0</v>
      </c>
    </row>
    <row r="10" spans="1:23" ht="51" x14ac:dyDescent="0.25">
      <c r="A10" s="89">
        <v>8</v>
      </c>
      <c r="B10" s="39" t="s">
        <v>329</v>
      </c>
      <c r="C10" s="39" t="s">
        <v>121</v>
      </c>
      <c r="D10" s="39" t="s">
        <v>45</v>
      </c>
      <c r="E10" s="60" t="s">
        <v>46</v>
      </c>
      <c r="F10" s="33" t="s">
        <v>70</v>
      </c>
      <c r="G10" s="33" t="s">
        <v>46</v>
      </c>
      <c r="H10" s="34">
        <v>42954</v>
      </c>
      <c r="I10" s="34">
        <v>42971</v>
      </c>
      <c r="J10" s="60">
        <f t="shared" si="0"/>
        <v>14</v>
      </c>
      <c r="K10" s="33" t="s">
        <v>46</v>
      </c>
      <c r="L10" s="33" t="s">
        <v>70</v>
      </c>
      <c r="M10" s="60" t="s">
        <v>123</v>
      </c>
      <c r="N10" s="33"/>
      <c r="O10" s="34"/>
      <c r="P10" s="35"/>
      <c r="Q10" s="39" t="s">
        <v>131</v>
      </c>
      <c r="R10" s="40" t="s">
        <v>130</v>
      </c>
      <c r="S10" s="33">
        <v>0</v>
      </c>
      <c r="T10" s="33">
        <v>0</v>
      </c>
      <c r="U10" s="33">
        <v>0</v>
      </c>
      <c r="V10" s="90">
        <v>0</v>
      </c>
      <c r="W10" s="60">
        <v>0</v>
      </c>
    </row>
    <row r="11" spans="1:23" ht="51" x14ac:dyDescent="0.25">
      <c r="A11" s="89">
        <v>9</v>
      </c>
      <c r="B11" s="39" t="s">
        <v>330</v>
      </c>
      <c r="C11" s="39" t="s">
        <v>121</v>
      </c>
      <c r="D11" s="39" t="s">
        <v>45</v>
      </c>
      <c r="E11" s="60" t="s">
        <v>46</v>
      </c>
      <c r="F11" s="91" t="s">
        <v>70</v>
      </c>
      <c r="G11" s="33" t="s">
        <v>46</v>
      </c>
      <c r="H11" s="34">
        <v>43032</v>
      </c>
      <c r="I11" s="34">
        <v>43052</v>
      </c>
      <c r="J11" s="60">
        <f t="shared" si="0"/>
        <v>15</v>
      </c>
      <c r="K11" s="33" t="s">
        <v>46</v>
      </c>
      <c r="L11" s="33" t="s">
        <v>46</v>
      </c>
      <c r="M11" s="60" t="s">
        <v>123</v>
      </c>
      <c r="N11" s="33" t="s">
        <v>46</v>
      </c>
      <c r="O11" s="34">
        <v>43095</v>
      </c>
      <c r="P11" s="35"/>
      <c r="Q11" s="39" t="s">
        <v>131</v>
      </c>
      <c r="R11" s="40" t="s">
        <v>130</v>
      </c>
      <c r="S11" s="33">
        <v>0</v>
      </c>
      <c r="T11" s="33">
        <v>0</v>
      </c>
      <c r="U11" s="33">
        <v>0</v>
      </c>
      <c r="V11" s="90">
        <v>0</v>
      </c>
      <c r="W11" s="60">
        <v>0</v>
      </c>
    </row>
    <row r="12" spans="1:23" ht="63.75" x14ac:dyDescent="0.25">
      <c r="A12" s="89">
        <v>10</v>
      </c>
      <c r="B12" s="39" t="s">
        <v>331</v>
      </c>
      <c r="C12" s="39" t="s">
        <v>121</v>
      </c>
      <c r="D12" s="39" t="s">
        <v>45</v>
      </c>
      <c r="E12" s="60" t="s">
        <v>46</v>
      </c>
      <c r="F12" s="33" t="s">
        <v>70</v>
      </c>
      <c r="G12" s="33" t="s">
        <v>46</v>
      </c>
      <c r="H12" s="34">
        <v>43032</v>
      </c>
      <c r="I12" s="34">
        <v>43052</v>
      </c>
      <c r="J12" s="60">
        <f t="shared" si="0"/>
        <v>15</v>
      </c>
      <c r="K12" s="33" t="s">
        <v>46</v>
      </c>
      <c r="L12" s="33" t="s">
        <v>46</v>
      </c>
      <c r="M12" s="60" t="s">
        <v>123</v>
      </c>
      <c r="N12" s="33" t="s">
        <v>46</v>
      </c>
      <c r="O12" s="34">
        <v>43095</v>
      </c>
      <c r="P12" s="35"/>
      <c r="Q12" s="39" t="s">
        <v>131</v>
      </c>
      <c r="R12" s="59" t="s">
        <v>73</v>
      </c>
      <c r="S12" s="33">
        <v>0</v>
      </c>
      <c r="T12" s="33">
        <v>0</v>
      </c>
      <c r="U12" s="33">
        <v>0</v>
      </c>
      <c r="V12" s="90">
        <v>0</v>
      </c>
      <c r="W12" s="60">
        <v>0</v>
      </c>
    </row>
    <row r="13" spans="1:23" ht="51" x14ac:dyDescent="0.25">
      <c r="A13" s="92">
        <v>11</v>
      </c>
      <c r="B13" s="44" t="s">
        <v>321</v>
      </c>
      <c r="C13" s="41" t="s">
        <v>121</v>
      </c>
      <c r="D13" s="39" t="s">
        <v>63</v>
      </c>
      <c r="E13" s="60" t="s">
        <v>46</v>
      </c>
      <c r="F13" s="33" t="s">
        <v>70</v>
      </c>
      <c r="G13" s="33" t="s">
        <v>46</v>
      </c>
      <c r="H13" s="34">
        <v>43063</v>
      </c>
      <c r="I13" s="34">
        <v>43073</v>
      </c>
      <c r="J13" s="30">
        <f t="shared" si="0"/>
        <v>7</v>
      </c>
      <c r="K13" s="33" t="s">
        <v>46</v>
      </c>
      <c r="L13" s="33" t="s">
        <v>70</v>
      </c>
      <c r="M13" s="60" t="s">
        <v>123</v>
      </c>
      <c r="N13" s="33"/>
      <c r="O13" s="34"/>
      <c r="P13" s="93"/>
      <c r="Q13" s="94" t="s">
        <v>132</v>
      </c>
      <c r="R13" s="40" t="s">
        <v>130</v>
      </c>
      <c r="S13" s="33">
        <v>0</v>
      </c>
      <c r="T13" s="33">
        <v>0</v>
      </c>
      <c r="U13" s="33">
        <v>0</v>
      </c>
      <c r="V13" s="90">
        <v>0</v>
      </c>
      <c r="W13" s="60">
        <v>0</v>
      </c>
    </row>
    <row r="14" spans="1:23" ht="51" x14ac:dyDescent="0.25">
      <c r="A14" s="92">
        <v>12</v>
      </c>
      <c r="B14" s="44" t="s">
        <v>332</v>
      </c>
      <c r="C14" s="41" t="s">
        <v>121</v>
      </c>
      <c r="D14" s="39" t="s">
        <v>64</v>
      </c>
      <c r="E14" s="60" t="s">
        <v>46</v>
      </c>
      <c r="F14" s="33" t="s">
        <v>70</v>
      </c>
      <c r="G14" s="33" t="s">
        <v>46</v>
      </c>
      <c r="H14" s="34">
        <v>43063</v>
      </c>
      <c r="I14" s="34">
        <v>43073</v>
      </c>
      <c r="J14" s="30">
        <f t="shared" si="0"/>
        <v>7</v>
      </c>
      <c r="K14" s="33" t="s">
        <v>46</v>
      </c>
      <c r="L14" s="33" t="s">
        <v>70</v>
      </c>
      <c r="M14" s="60" t="s">
        <v>123</v>
      </c>
      <c r="N14" s="33"/>
      <c r="O14" s="34"/>
      <c r="P14" s="93"/>
      <c r="Q14" s="94" t="s">
        <v>133</v>
      </c>
      <c r="R14" s="40" t="s">
        <v>130</v>
      </c>
      <c r="S14" s="33">
        <v>0</v>
      </c>
      <c r="T14" s="33">
        <v>0</v>
      </c>
      <c r="U14" s="33">
        <v>0</v>
      </c>
      <c r="V14" s="90">
        <v>0</v>
      </c>
      <c r="W14" s="60">
        <v>0</v>
      </c>
    </row>
    <row r="15" spans="1:23" ht="51" x14ac:dyDescent="0.25">
      <c r="A15" s="92">
        <v>13</v>
      </c>
      <c r="B15" s="44" t="s">
        <v>333</v>
      </c>
      <c r="C15" s="41" t="s">
        <v>121</v>
      </c>
      <c r="D15" s="39" t="s">
        <v>45</v>
      </c>
      <c r="E15" s="60" t="s">
        <v>46</v>
      </c>
      <c r="F15" s="33" t="s">
        <v>70</v>
      </c>
      <c r="G15" s="33" t="s">
        <v>46</v>
      </c>
      <c r="H15" s="34">
        <v>43054</v>
      </c>
      <c r="I15" s="34">
        <v>43074</v>
      </c>
      <c r="J15" s="30">
        <f t="shared" si="0"/>
        <v>15</v>
      </c>
      <c r="K15" s="33" t="s">
        <v>46</v>
      </c>
      <c r="L15" s="33" t="s">
        <v>46</v>
      </c>
      <c r="M15" s="60" t="s">
        <v>123</v>
      </c>
      <c r="N15" s="33"/>
      <c r="O15" s="34"/>
      <c r="P15" s="93"/>
      <c r="Q15" s="44" t="s">
        <v>134</v>
      </c>
      <c r="R15" s="40" t="s">
        <v>130</v>
      </c>
      <c r="S15" s="33">
        <v>0</v>
      </c>
      <c r="T15" s="33">
        <v>0</v>
      </c>
      <c r="U15" s="33">
        <v>0</v>
      </c>
      <c r="V15" s="90">
        <v>0</v>
      </c>
      <c r="W15" s="60">
        <v>0</v>
      </c>
    </row>
    <row r="16" spans="1:23" ht="51.75" x14ac:dyDescent="0.25">
      <c r="A16" s="92">
        <v>14</v>
      </c>
      <c r="B16" s="44" t="s">
        <v>334</v>
      </c>
      <c r="C16" s="41" t="s">
        <v>121</v>
      </c>
      <c r="D16" s="39" t="s">
        <v>45</v>
      </c>
      <c r="E16" s="60" t="s">
        <v>46</v>
      </c>
      <c r="F16" s="33" t="s">
        <v>70</v>
      </c>
      <c r="G16" s="33" t="s">
        <v>46</v>
      </c>
      <c r="H16" s="34">
        <v>43056</v>
      </c>
      <c r="I16" s="34">
        <v>43078</v>
      </c>
      <c r="J16" s="30">
        <f t="shared" si="0"/>
        <v>16</v>
      </c>
      <c r="K16" s="33" t="s">
        <v>46</v>
      </c>
      <c r="L16" s="33" t="s">
        <v>70</v>
      </c>
      <c r="M16" s="60" t="s">
        <v>123</v>
      </c>
      <c r="N16" s="33" t="s">
        <v>46</v>
      </c>
      <c r="O16" s="34">
        <v>43097</v>
      </c>
      <c r="P16" s="93"/>
      <c r="Q16" s="44" t="s">
        <v>131</v>
      </c>
      <c r="R16" s="40" t="s">
        <v>130</v>
      </c>
      <c r="S16" s="33">
        <v>0</v>
      </c>
      <c r="T16" s="33">
        <v>0</v>
      </c>
      <c r="U16" s="33">
        <v>0</v>
      </c>
      <c r="V16" s="90">
        <v>0</v>
      </c>
      <c r="W16" s="60">
        <v>0</v>
      </c>
    </row>
    <row r="17" spans="1:23" ht="64.5" x14ac:dyDescent="0.25">
      <c r="A17" s="92">
        <v>15</v>
      </c>
      <c r="B17" s="44" t="s">
        <v>335</v>
      </c>
      <c r="C17" s="41" t="s">
        <v>121</v>
      </c>
      <c r="D17" s="39" t="s">
        <v>53</v>
      </c>
      <c r="E17" s="60" t="s">
        <v>46</v>
      </c>
      <c r="F17" s="33" t="s">
        <v>70</v>
      </c>
      <c r="G17" s="33" t="s">
        <v>46</v>
      </c>
      <c r="H17" s="34">
        <v>43080</v>
      </c>
      <c r="I17" s="34">
        <v>43084</v>
      </c>
      <c r="J17" s="30">
        <f t="shared" si="0"/>
        <v>5</v>
      </c>
      <c r="K17" s="33" t="s">
        <v>46</v>
      </c>
      <c r="L17" s="33" t="s">
        <v>70</v>
      </c>
      <c r="M17" s="60" t="s">
        <v>123</v>
      </c>
      <c r="N17" s="33" t="s">
        <v>46</v>
      </c>
      <c r="O17" s="34">
        <v>43097</v>
      </c>
      <c r="P17" s="93"/>
      <c r="Q17" s="44" t="s">
        <v>127</v>
      </c>
      <c r="R17" s="40" t="s">
        <v>130</v>
      </c>
      <c r="S17" s="33">
        <v>0</v>
      </c>
      <c r="T17" s="33">
        <v>0</v>
      </c>
      <c r="U17" s="33">
        <v>0</v>
      </c>
      <c r="V17" s="90">
        <v>0</v>
      </c>
      <c r="W17" s="60">
        <v>0</v>
      </c>
    </row>
    <row r="18" spans="1:23" ht="77.25" x14ac:dyDescent="0.25">
      <c r="A18" s="92">
        <v>16</v>
      </c>
      <c r="B18" s="44" t="s">
        <v>336</v>
      </c>
      <c r="C18" s="41" t="s">
        <v>121</v>
      </c>
      <c r="D18" s="39" t="s">
        <v>53</v>
      </c>
      <c r="E18" s="60" t="s">
        <v>46</v>
      </c>
      <c r="F18" s="33" t="s">
        <v>70</v>
      </c>
      <c r="G18" s="33" t="s">
        <v>46</v>
      </c>
      <c r="H18" s="34">
        <v>43070</v>
      </c>
      <c r="I18" s="34">
        <v>43090</v>
      </c>
      <c r="J18" s="30">
        <f t="shared" si="0"/>
        <v>15</v>
      </c>
      <c r="K18" s="33" t="s">
        <v>46</v>
      </c>
      <c r="L18" s="33" t="s">
        <v>70</v>
      </c>
      <c r="M18" s="60" t="s">
        <v>123</v>
      </c>
      <c r="N18" s="33"/>
      <c r="O18" s="34"/>
      <c r="P18" s="93"/>
      <c r="Q18" s="44" t="s">
        <v>127</v>
      </c>
      <c r="R18" s="40" t="s">
        <v>130</v>
      </c>
      <c r="S18" s="33">
        <v>0</v>
      </c>
      <c r="T18" s="33">
        <v>0</v>
      </c>
      <c r="U18" s="33">
        <v>0</v>
      </c>
      <c r="V18" s="90">
        <v>0</v>
      </c>
      <c r="W18" s="60">
        <v>0</v>
      </c>
    </row>
    <row r="19" spans="1:23" ht="90" x14ac:dyDescent="0.25">
      <c r="A19" s="92">
        <v>17</v>
      </c>
      <c r="B19" s="44" t="s">
        <v>337</v>
      </c>
      <c r="C19" s="41" t="s">
        <v>121</v>
      </c>
      <c r="D19" s="39" t="s">
        <v>53</v>
      </c>
      <c r="E19" s="60" t="s">
        <v>46</v>
      </c>
      <c r="F19" s="33" t="s">
        <v>70</v>
      </c>
      <c r="G19" s="33" t="s">
        <v>46</v>
      </c>
      <c r="H19" s="34">
        <v>43070</v>
      </c>
      <c r="I19" s="34">
        <v>43090</v>
      </c>
      <c r="J19" s="30">
        <f t="shared" si="0"/>
        <v>15</v>
      </c>
      <c r="K19" s="33" t="s">
        <v>46</v>
      </c>
      <c r="L19" s="33" t="s">
        <v>70</v>
      </c>
      <c r="M19" s="60" t="s">
        <v>123</v>
      </c>
      <c r="N19" s="33"/>
      <c r="O19" s="34"/>
      <c r="P19" s="93"/>
      <c r="Q19" s="44" t="s">
        <v>127</v>
      </c>
      <c r="R19" s="40" t="s">
        <v>130</v>
      </c>
      <c r="S19" s="33">
        <v>0</v>
      </c>
      <c r="T19" s="33">
        <v>0</v>
      </c>
      <c r="U19" s="33">
        <v>0</v>
      </c>
      <c r="V19" s="90">
        <v>0</v>
      </c>
      <c r="W19" s="60">
        <v>0</v>
      </c>
    </row>
    <row r="20" spans="1:23" x14ac:dyDescent="0.25">
      <c r="S20">
        <f>SUM(S3:S19)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opLeftCell="A34" zoomScaleNormal="100" workbookViewId="0">
      <selection activeCell="M2" sqref="M2"/>
    </sheetView>
  </sheetViews>
  <sheetFormatPr defaultColWidth="11.42578125" defaultRowHeight="15" x14ac:dyDescent="0.25"/>
  <cols>
    <col min="1" max="1" width="3.140625" bestFit="1" customWidth="1"/>
    <col min="2" max="2" width="16.7109375" customWidth="1"/>
    <col min="3" max="3" width="18" customWidth="1"/>
  </cols>
  <sheetData>
    <row r="1" spans="1:23" ht="89.25" x14ac:dyDescent="0.25">
      <c r="A1" s="99" t="s">
        <v>0</v>
      </c>
      <c r="B1" s="99" t="s">
        <v>1</v>
      </c>
      <c r="C1" s="99" t="s">
        <v>2</v>
      </c>
      <c r="D1" s="99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 t="s">
        <v>8</v>
      </c>
      <c r="J1" s="99" t="s">
        <v>9</v>
      </c>
      <c r="K1" s="99" t="s">
        <v>10</v>
      </c>
      <c r="L1" s="99" t="s">
        <v>11</v>
      </c>
      <c r="M1" s="99" t="s">
        <v>374</v>
      </c>
      <c r="N1" s="99" t="s">
        <v>12</v>
      </c>
      <c r="O1" s="101" t="s">
        <v>13</v>
      </c>
      <c r="P1" s="101" t="s">
        <v>14</v>
      </c>
      <c r="Q1" s="99" t="s">
        <v>15</v>
      </c>
      <c r="R1" s="99" t="s">
        <v>16</v>
      </c>
      <c r="S1" s="99" t="s">
        <v>17</v>
      </c>
      <c r="T1" s="99" t="s">
        <v>18</v>
      </c>
      <c r="U1" s="99" t="s">
        <v>19</v>
      </c>
      <c r="V1" s="99" t="s">
        <v>20</v>
      </c>
      <c r="W1" s="99" t="s">
        <v>21</v>
      </c>
    </row>
    <row r="2" spans="1:23" x14ac:dyDescent="0.25">
      <c r="A2" s="103"/>
      <c r="B2" s="104" t="s">
        <v>22</v>
      </c>
      <c r="C2" s="103" t="s">
        <v>23</v>
      </c>
      <c r="D2" s="103" t="s">
        <v>24</v>
      </c>
      <c r="E2" s="103" t="s">
        <v>25</v>
      </c>
      <c r="F2" s="103" t="s">
        <v>26</v>
      </c>
      <c r="G2" s="103" t="s">
        <v>27</v>
      </c>
      <c r="H2" s="104" t="s">
        <v>28</v>
      </c>
      <c r="I2" s="104" t="s">
        <v>29</v>
      </c>
      <c r="J2" s="104" t="s">
        <v>30</v>
      </c>
      <c r="K2" s="104" t="s">
        <v>31</v>
      </c>
      <c r="L2" s="104" t="s">
        <v>32</v>
      </c>
      <c r="M2" s="104" t="s">
        <v>33</v>
      </c>
      <c r="N2" s="104" t="s">
        <v>34</v>
      </c>
      <c r="O2" s="103" t="s">
        <v>35</v>
      </c>
      <c r="P2" s="104" t="s">
        <v>36</v>
      </c>
      <c r="Q2" s="104" t="s">
        <v>37</v>
      </c>
      <c r="R2" s="104" t="s">
        <v>38</v>
      </c>
      <c r="S2" s="104" t="s">
        <v>39</v>
      </c>
      <c r="T2" s="104" t="s">
        <v>40</v>
      </c>
      <c r="U2" s="104" t="s">
        <v>41</v>
      </c>
      <c r="V2" s="104" t="s">
        <v>42</v>
      </c>
      <c r="W2" s="104" t="s">
        <v>43</v>
      </c>
    </row>
    <row r="3" spans="1:23" ht="51" x14ac:dyDescent="0.25">
      <c r="A3" s="143">
        <v>1</v>
      </c>
      <c r="B3" s="146" t="s">
        <v>338</v>
      </c>
      <c r="C3" s="146" t="s">
        <v>135</v>
      </c>
      <c r="D3" s="146" t="s">
        <v>63</v>
      </c>
      <c r="E3" s="147" t="str">
        <f>MID(LEFT(D3,2),2,1)</f>
        <v>P</v>
      </c>
      <c r="F3" s="148" t="s">
        <v>46</v>
      </c>
      <c r="G3" s="148" t="s">
        <v>46</v>
      </c>
      <c r="H3" s="149">
        <v>43049</v>
      </c>
      <c r="I3" s="149" t="s">
        <v>136</v>
      </c>
      <c r="J3" s="147">
        <v>15</v>
      </c>
      <c r="K3" s="148" t="s">
        <v>46</v>
      </c>
      <c r="L3" s="148" t="s">
        <v>46</v>
      </c>
      <c r="M3" s="147" t="str">
        <f>IF(E3="N",0, IF(AND(G3="P",F3="P",J3&gt;=15, K3="P", L3="P"), "PO", "JO"))</f>
        <v>JO</v>
      </c>
      <c r="N3" s="150" t="s">
        <v>70</v>
      </c>
      <c r="O3" s="151"/>
      <c r="P3" s="152"/>
      <c r="Q3" s="153" t="s">
        <v>137</v>
      </c>
      <c r="R3" s="153" t="s">
        <v>138</v>
      </c>
      <c r="S3" s="148">
        <v>17</v>
      </c>
      <c r="T3" s="148">
        <v>1</v>
      </c>
      <c r="U3" s="148">
        <v>1</v>
      </c>
      <c r="V3" s="148">
        <v>9</v>
      </c>
      <c r="W3" s="154">
        <f>SUM(T3:V3)</f>
        <v>11</v>
      </c>
    </row>
    <row r="4" spans="1:23" ht="102" x14ac:dyDescent="0.25">
      <c r="A4" s="144">
        <v>2</v>
      </c>
      <c r="B4" s="146" t="s">
        <v>339</v>
      </c>
      <c r="C4" s="146" t="s">
        <v>135</v>
      </c>
      <c r="D4" s="146" t="s">
        <v>63</v>
      </c>
      <c r="E4" s="147" t="str">
        <f>MID(LEFT(D4,2),2,1)</f>
        <v>P</v>
      </c>
      <c r="F4" s="148" t="s">
        <v>46</v>
      </c>
      <c r="G4" s="148" t="s">
        <v>46</v>
      </c>
      <c r="H4" s="149">
        <v>42770</v>
      </c>
      <c r="I4" s="149" t="s">
        <v>139</v>
      </c>
      <c r="J4" s="147">
        <v>15</v>
      </c>
      <c r="K4" s="148" t="s">
        <v>46</v>
      </c>
      <c r="L4" s="150" t="s">
        <v>46</v>
      </c>
      <c r="M4" s="147" t="str">
        <f t="shared" ref="M4" si="0">IF(E4="N",0, IF(AND(G4="P",F4="P",J4&gt;=15, K4="P", L4="P"), "PO", "JO"))</f>
        <v>JO</v>
      </c>
      <c r="N4" s="150" t="s">
        <v>70</v>
      </c>
      <c r="O4" s="151"/>
      <c r="P4" s="152"/>
      <c r="Q4" s="153" t="s">
        <v>140</v>
      </c>
      <c r="R4" s="155" t="s">
        <v>138</v>
      </c>
      <c r="S4" s="148">
        <v>3</v>
      </c>
      <c r="T4" s="148">
        <v>1</v>
      </c>
      <c r="U4" s="148">
        <v>0</v>
      </c>
      <c r="V4" s="148">
        <v>13</v>
      </c>
      <c r="W4" s="154">
        <f t="shared" ref="W4" si="1">SUM(T4:V4)</f>
        <v>14</v>
      </c>
    </row>
    <row r="5" spans="1:23" ht="127.5" x14ac:dyDescent="0.25">
      <c r="A5" s="144"/>
      <c r="B5" s="146" t="s">
        <v>340</v>
      </c>
      <c r="C5" s="146" t="s">
        <v>135</v>
      </c>
      <c r="D5" s="146" t="s">
        <v>45</v>
      </c>
      <c r="E5" s="147" t="s">
        <v>46</v>
      </c>
      <c r="F5" s="148" t="s">
        <v>46</v>
      </c>
      <c r="G5" s="148" t="s">
        <v>46</v>
      </c>
      <c r="H5" s="149">
        <v>42822</v>
      </c>
      <c r="I5" s="149">
        <v>42843</v>
      </c>
      <c r="J5" s="147">
        <f>NETWORKDAYS(H5,I5)</f>
        <v>16</v>
      </c>
      <c r="K5" s="148" t="s">
        <v>46</v>
      </c>
      <c r="L5" s="148" t="s">
        <v>70</v>
      </c>
      <c r="M5" s="148" t="s">
        <v>70</v>
      </c>
      <c r="N5" s="148"/>
      <c r="O5" s="151"/>
      <c r="P5" s="152"/>
      <c r="Q5" s="153" t="s">
        <v>137</v>
      </c>
      <c r="R5" s="155"/>
      <c r="S5" s="148"/>
      <c r="T5" s="148">
        <f>SUM(T3:T4)</f>
        <v>2</v>
      </c>
      <c r="U5" s="148">
        <f>SUM(U3:U4)</f>
        <v>1</v>
      </c>
      <c r="V5" s="148">
        <f>SUM(V3:V4)</f>
        <v>22</v>
      </c>
      <c r="W5" s="154">
        <f>SUM(T5:V5)</f>
        <v>25</v>
      </c>
    </row>
    <row r="6" spans="1:23" ht="76.5" x14ac:dyDescent="0.25">
      <c r="A6" s="144"/>
      <c r="B6" s="146" t="s">
        <v>341</v>
      </c>
      <c r="C6" s="146" t="s">
        <v>135</v>
      </c>
      <c r="D6" s="146" t="s">
        <v>53</v>
      </c>
      <c r="E6" s="147" t="s">
        <v>46</v>
      </c>
      <c r="F6" s="148" t="s">
        <v>46</v>
      </c>
      <c r="G6" s="148" t="s">
        <v>46</v>
      </c>
      <c r="H6" s="149">
        <v>42837</v>
      </c>
      <c r="I6" s="149">
        <v>42858</v>
      </c>
      <c r="J6" s="147">
        <f t="shared" ref="J6:J38" si="2">NETWORKDAYS(H6,I6)</f>
        <v>16</v>
      </c>
      <c r="K6" s="148" t="s">
        <v>46</v>
      </c>
      <c r="L6" s="148" t="s">
        <v>70</v>
      </c>
      <c r="M6" s="148" t="s">
        <v>70</v>
      </c>
      <c r="N6" s="148"/>
      <c r="O6" s="151"/>
      <c r="P6" s="152"/>
      <c r="Q6" s="153" t="s">
        <v>140</v>
      </c>
      <c r="R6" s="155"/>
      <c r="S6" s="148"/>
      <c r="T6" s="148"/>
      <c r="U6" s="148"/>
      <c r="V6" s="148"/>
      <c r="W6" s="154"/>
    </row>
    <row r="7" spans="1:23" ht="76.5" x14ac:dyDescent="0.25">
      <c r="A7" s="144"/>
      <c r="B7" s="146" t="s">
        <v>342</v>
      </c>
      <c r="C7" s="146" t="s">
        <v>135</v>
      </c>
      <c r="D7" s="146" t="s">
        <v>45</v>
      </c>
      <c r="E7" s="147" t="s">
        <v>46</v>
      </c>
      <c r="F7" s="147" t="s">
        <v>46</v>
      </c>
      <c r="G7" s="148" t="s">
        <v>46</v>
      </c>
      <c r="H7" s="149">
        <v>42837</v>
      </c>
      <c r="I7" s="149">
        <v>42799</v>
      </c>
      <c r="J7" s="147">
        <f t="shared" si="2"/>
        <v>-28</v>
      </c>
      <c r="K7" s="148" t="s">
        <v>46</v>
      </c>
      <c r="L7" s="148" t="s">
        <v>70</v>
      </c>
      <c r="M7" s="148" t="s">
        <v>70</v>
      </c>
      <c r="N7" s="148"/>
      <c r="O7" s="151"/>
      <c r="P7" s="152"/>
      <c r="Q7" s="153" t="s">
        <v>137</v>
      </c>
      <c r="R7" s="155"/>
      <c r="S7" s="148"/>
      <c r="T7" s="148"/>
      <c r="U7" s="148"/>
      <c r="V7" s="148"/>
      <c r="W7" s="154"/>
    </row>
    <row r="8" spans="1:23" ht="76.5" x14ac:dyDescent="0.25">
      <c r="A8" s="144"/>
      <c r="B8" s="146" t="s">
        <v>343</v>
      </c>
      <c r="C8" s="146" t="s">
        <v>135</v>
      </c>
      <c r="D8" s="146" t="s">
        <v>45</v>
      </c>
      <c r="E8" s="147" t="s">
        <v>46</v>
      </c>
      <c r="F8" s="147" t="s">
        <v>46</v>
      </c>
      <c r="G8" s="148" t="s">
        <v>46</v>
      </c>
      <c r="H8" s="149">
        <v>42837</v>
      </c>
      <c r="I8" s="149">
        <v>42858</v>
      </c>
      <c r="J8" s="147">
        <f t="shared" si="2"/>
        <v>16</v>
      </c>
      <c r="K8" s="148" t="s">
        <v>46</v>
      </c>
      <c r="L8" s="148" t="s">
        <v>70</v>
      </c>
      <c r="M8" s="148" t="s">
        <v>70</v>
      </c>
      <c r="N8" s="148"/>
      <c r="O8" s="151"/>
      <c r="P8" s="152"/>
      <c r="Q8" s="153" t="s">
        <v>140</v>
      </c>
      <c r="R8" s="155"/>
      <c r="S8" s="148"/>
      <c r="T8" s="148"/>
      <c r="U8" s="148"/>
      <c r="V8" s="148"/>
      <c r="W8" s="154"/>
    </row>
    <row r="9" spans="1:23" ht="89.25" x14ac:dyDescent="0.25">
      <c r="A9" s="144"/>
      <c r="B9" s="146" t="s">
        <v>344</v>
      </c>
      <c r="C9" s="146" t="s">
        <v>135</v>
      </c>
      <c r="D9" s="146" t="s">
        <v>53</v>
      </c>
      <c r="E9" s="147" t="s">
        <v>46</v>
      </c>
      <c r="F9" s="147" t="s">
        <v>46</v>
      </c>
      <c r="G9" s="148" t="s">
        <v>46</v>
      </c>
      <c r="H9" s="149">
        <v>42837</v>
      </c>
      <c r="I9" s="149">
        <v>42867</v>
      </c>
      <c r="J9" s="147">
        <f t="shared" si="2"/>
        <v>23</v>
      </c>
      <c r="K9" s="148" t="s">
        <v>46</v>
      </c>
      <c r="L9" s="148" t="s">
        <v>70</v>
      </c>
      <c r="M9" s="148" t="s">
        <v>70</v>
      </c>
      <c r="N9" s="148"/>
      <c r="O9" s="151"/>
      <c r="P9" s="152"/>
      <c r="Q9" s="153" t="s">
        <v>137</v>
      </c>
      <c r="R9" s="155"/>
      <c r="S9" s="148"/>
      <c r="T9" s="148"/>
      <c r="U9" s="148"/>
      <c r="V9" s="148"/>
      <c r="W9" s="154"/>
    </row>
    <row r="10" spans="1:23" ht="38.25" x14ac:dyDescent="0.25">
      <c r="A10" s="144"/>
      <c r="B10" s="146" t="s">
        <v>345</v>
      </c>
      <c r="C10" s="146" t="s">
        <v>135</v>
      </c>
      <c r="D10" s="146" t="s">
        <v>53</v>
      </c>
      <c r="E10" s="147" t="s">
        <v>46</v>
      </c>
      <c r="F10" s="147" t="s">
        <v>46</v>
      </c>
      <c r="G10" s="148" t="s">
        <v>46</v>
      </c>
      <c r="H10" s="149">
        <v>42857</v>
      </c>
      <c r="I10" s="149">
        <v>42878</v>
      </c>
      <c r="J10" s="147">
        <f t="shared" si="2"/>
        <v>16</v>
      </c>
      <c r="K10" s="148" t="s">
        <v>46</v>
      </c>
      <c r="L10" s="148" t="s">
        <v>70</v>
      </c>
      <c r="M10" s="148" t="s">
        <v>70</v>
      </c>
      <c r="N10" s="148"/>
      <c r="O10" s="151"/>
      <c r="P10" s="152"/>
      <c r="Q10" s="153" t="s">
        <v>140</v>
      </c>
      <c r="R10" s="155"/>
      <c r="S10" s="148"/>
      <c r="T10" s="148"/>
      <c r="U10" s="148"/>
      <c r="V10" s="148"/>
      <c r="W10" s="154"/>
    </row>
    <row r="11" spans="1:23" ht="38.25" x14ac:dyDescent="0.25">
      <c r="A11" s="144"/>
      <c r="B11" s="146" t="s">
        <v>346</v>
      </c>
      <c r="C11" s="146" t="s">
        <v>135</v>
      </c>
      <c r="D11" s="146" t="s">
        <v>56</v>
      </c>
      <c r="E11" s="147" t="s">
        <v>46</v>
      </c>
      <c r="F11" s="147" t="s">
        <v>46</v>
      </c>
      <c r="G11" s="148" t="s">
        <v>46</v>
      </c>
      <c r="H11" s="149">
        <v>42863</v>
      </c>
      <c r="I11" s="149">
        <v>42885</v>
      </c>
      <c r="J11" s="147">
        <f t="shared" si="2"/>
        <v>17</v>
      </c>
      <c r="K11" s="148" t="s">
        <v>46</v>
      </c>
      <c r="L11" s="148" t="s">
        <v>70</v>
      </c>
      <c r="M11" s="148" t="s">
        <v>70</v>
      </c>
      <c r="N11" s="148"/>
      <c r="O11" s="151"/>
      <c r="P11" s="152"/>
      <c r="Q11" s="153" t="s">
        <v>137</v>
      </c>
      <c r="R11" s="155"/>
      <c r="S11" s="148"/>
      <c r="T11" s="148"/>
      <c r="U11" s="148"/>
      <c r="V11" s="148"/>
      <c r="W11" s="154"/>
    </row>
    <row r="12" spans="1:23" ht="102" x14ac:dyDescent="0.25">
      <c r="A12" s="144"/>
      <c r="B12" s="146" t="s">
        <v>347</v>
      </c>
      <c r="C12" s="146" t="s">
        <v>135</v>
      </c>
      <c r="D12" s="146" t="s">
        <v>56</v>
      </c>
      <c r="E12" s="147" t="s">
        <v>46</v>
      </c>
      <c r="F12" s="147" t="s">
        <v>46</v>
      </c>
      <c r="G12" s="148" t="s">
        <v>46</v>
      </c>
      <c r="H12" s="149">
        <v>42873</v>
      </c>
      <c r="I12" s="149">
        <v>42894</v>
      </c>
      <c r="J12" s="147">
        <f t="shared" si="2"/>
        <v>16</v>
      </c>
      <c r="K12" s="148" t="s">
        <v>46</v>
      </c>
      <c r="L12" s="148" t="s">
        <v>70</v>
      </c>
      <c r="M12" s="148" t="s">
        <v>70</v>
      </c>
      <c r="N12" s="148"/>
      <c r="O12" s="151"/>
      <c r="P12" s="152"/>
      <c r="Q12" s="153" t="s">
        <v>140</v>
      </c>
      <c r="R12" s="155"/>
      <c r="S12" s="148"/>
      <c r="T12" s="148"/>
      <c r="U12" s="148"/>
      <c r="V12" s="148"/>
      <c r="W12" s="154"/>
    </row>
    <row r="13" spans="1:23" ht="63.75" x14ac:dyDescent="0.25">
      <c r="A13" s="144"/>
      <c r="B13" s="146" t="s">
        <v>348</v>
      </c>
      <c r="C13" s="146" t="s">
        <v>135</v>
      </c>
      <c r="D13" s="146" t="s">
        <v>53</v>
      </c>
      <c r="E13" s="147" t="s">
        <v>46</v>
      </c>
      <c r="F13" s="147" t="s">
        <v>46</v>
      </c>
      <c r="G13" s="148" t="s">
        <v>46</v>
      </c>
      <c r="H13" s="149">
        <v>42874</v>
      </c>
      <c r="I13" s="149">
        <v>42899</v>
      </c>
      <c r="J13" s="147">
        <f t="shared" si="2"/>
        <v>18</v>
      </c>
      <c r="K13" s="148" t="s">
        <v>46</v>
      </c>
      <c r="L13" s="148" t="s">
        <v>70</v>
      </c>
      <c r="M13" s="148" t="s">
        <v>70</v>
      </c>
      <c r="N13" s="148"/>
      <c r="O13" s="151"/>
      <c r="P13" s="152"/>
      <c r="Q13" s="153" t="s">
        <v>137</v>
      </c>
      <c r="R13" s="155"/>
      <c r="S13" s="148"/>
      <c r="T13" s="148"/>
      <c r="U13" s="148"/>
      <c r="V13" s="148"/>
      <c r="W13" s="154"/>
    </row>
    <row r="14" spans="1:23" ht="38.25" x14ac:dyDescent="0.25">
      <c r="A14" s="144"/>
      <c r="B14" s="146" t="s">
        <v>349</v>
      </c>
      <c r="C14" s="146" t="s">
        <v>135</v>
      </c>
      <c r="D14" s="146" t="s">
        <v>56</v>
      </c>
      <c r="E14" s="147" t="s">
        <v>46</v>
      </c>
      <c r="F14" s="147" t="s">
        <v>46</v>
      </c>
      <c r="G14" s="148" t="s">
        <v>46</v>
      </c>
      <c r="H14" s="149">
        <v>42880</v>
      </c>
      <c r="I14" s="149">
        <v>42901</v>
      </c>
      <c r="J14" s="147">
        <f t="shared" si="2"/>
        <v>16</v>
      </c>
      <c r="K14" s="148" t="s">
        <v>46</v>
      </c>
      <c r="L14" s="148" t="s">
        <v>70</v>
      </c>
      <c r="M14" s="148" t="s">
        <v>70</v>
      </c>
      <c r="N14" s="148"/>
      <c r="O14" s="151"/>
      <c r="P14" s="152"/>
      <c r="Q14" s="153" t="s">
        <v>140</v>
      </c>
      <c r="R14" s="155"/>
      <c r="S14" s="148"/>
      <c r="T14" s="148"/>
      <c r="U14" s="148"/>
      <c r="V14" s="148"/>
      <c r="W14" s="154"/>
    </row>
    <row r="15" spans="1:23" ht="102" x14ac:dyDescent="0.25">
      <c r="A15" s="144"/>
      <c r="B15" s="146" t="s">
        <v>350</v>
      </c>
      <c r="C15" s="146" t="s">
        <v>135</v>
      </c>
      <c r="D15" s="146" t="s">
        <v>64</v>
      </c>
      <c r="E15" s="147" t="s">
        <v>46</v>
      </c>
      <c r="F15" s="147" t="s">
        <v>46</v>
      </c>
      <c r="G15" s="148" t="s">
        <v>46</v>
      </c>
      <c r="H15" s="149">
        <v>42880</v>
      </c>
      <c r="I15" s="149">
        <v>42902</v>
      </c>
      <c r="J15" s="147">
        <f t="shared" si="2"/>
        <v>17</v>
      </c>
      <c r="K15" s="148" t="s">
        <v>46</v>
      </c>
      <c r="L15" s="148" t="s">
        <v>70</v>
      </c>
      <c r="M15" s="148" t="s">
        <v>70</v>
      </c>
      <c r="N15" s="148"/>
      <c r="O15" s="151"/>
      <c r="P15" s="152"/>
      <c r="Q15" s="153" t="s">
        <v>137</v>
      </c>
      <c r="R15" s="155"/>
      <c r="S15" s="148"/>
      <c r="T15" s="148"/>
      <c r="U15" s="148"/>
      <c r="V15" s="148"/>
      <c r="W15" s="154"/>
    </row>
    <row r="16" spans="1:23" ht="38.25" x14ac:dyDescent="0.25">
      <c r="A16" s="144"/>
      <c r="B16" s="146" t="s">
        <v>351</v>
      </c>
      <c r="C16" s="146" t="s">
        <v>135</v>
      </c>
      <c r="D16" s="146" t="s">
        <v>45</v>
      </c>
      <c r="E16" s="147" t="s">
        <v>46</v>
      </c>
      <c r="F16" s="147" t="s">
        <v>46</v>
      </c>
      <c r="G16" s="148" t="s">
        <v>46</v>
      </c>
      <c r="H16" s="149">
        <v>42880</v>
      </c>
      <c r="I16" s="149">
        <v>42902</v>
      </c>
      <c r="J16" s="147">
        <f t="shared" si="2"/>
        <v>17</v>
      </c>
      <c r="K16" s="148" t="s">
        <v>46</v>
      </c>
      <c r="L16" s="148" t="s">
        <v>70</v>
      </c>
      <c r="M16" s="148" t="s">
        <v>70</v>
      </c>
      <c r="N16" s="148"/>
      <c r="O16" s="151"/>
      <c r="P16" s="152"/>
      <c r="Q16" s="153" t="s">
        <v>140</v>
      </c>
      <c r="R16" s="155"/>
      <c r="S16" s="148"/>
      <c r="T16" s="148"/>
      <c r="U16" s="148"/>
      <c r="V16" s="148"/>
      <c r="W16" s="154"/>
    </row>
    <row r="17" spans="1:23" ht="63.75" x14ac:dyDescent="0.25">
      <c r="A17" s="144"/>
      <c r="B17" s="146" t="s">
        <v>352</v>
      </c>
      <c r="C17" s="146" t="s">
        <v>135</v>
      </c>
      <c r="D17" s="146" t="s">
        <v>53</v>
      </c>
      <c r="E17" s="147" t="s">
        <v>46</v>
      </c>
      <c r="F17" s="147" t="s">
        <v>46</v>
      </c>
      <c r="G17" s="148" t="s">
        <v>46</v>
      </c>
      <c r="H17" s="149">
        <v>42880</v>
      </c>
      <c r="I17" s="149">
        <v>42902</v>
      </c>
      <c r="J17" s="147">
        <f t="shared" si="2"/>
        <v>17</v>
      </c>
      <c r="K17" s="148" t="s">
        <v>46</v>
      </c>
      <c r="L17" s="148" t="s">
        <v>70</v>
      </c>
      <c r="M17" s="148" t="s">
        <v>70</v>
      </c>
      <c r="N17" s="148"/>
      <c r="O17" s="151"/>
      <c r="P17" s="152"/>
      <c r="Q17" s="153" t="s">
        <v>137</v>
      </c>
      <c r="R17" s="155"/>
      <c r="S17" s="148"/>
      <c r="T17" s="148"/>
      <c r="U17" s="148"/>
      <c r="V17" s="148"/>
      <c r="W17" s="154"/>
    </row>
    <row r="18" spans="1:23" ht="63.75" x14ac:dyDescent="0.25">
      <c r="A18" s="144"/>
      <c r="B18" s="146" t="s">
        <v>353</v>
      </c>
      <c r="C18" s="146" t="s">
        <v>135</v>
      </c>
      <c r="D18" s="146" t="s">
        <v>53</v>
      </c>
      <c r="E18" s="147" t="s">
        <v>46</v>
      </c>
      <c r="F18" s="148" t="s">
        <v>46</v>
      </c>
      <c r="G18" s="148" t="s">
        <v>46</v>
      </c>
      <c r="H18" s="149">
        <v>42891</v>
      </c>
      <c r="I18" s="149">
        <v>42911</v>
      </c>
      <c r="J18" s="147">
        <f t="shared" si="2"/>
        <v>15</v>
      </c>
      <c r="K18" s="148" t="s">
        <v>46</v>
      </c>
      <c r="L18" s="148" t="s">
        <v>70</v>
      </c>
      <c r="M18" s="148" t="s">
        <v>70</v>
      </c>
      <c r="N18" s="148"/>
      <c r="O18" s="151"/>
      <c r="P18" s="152"/>
      <c r="Q18" s="153" t="s">
        <v>140</v>
      </c>
      <c r="R18" s="155"/>
      <c r="S18" s="148"/>
      <c r="T18" s="148"/>
      <c r="U18" s="148"/>
      <c r="V18" s="148"/>
      <c r="W18" s="154"/>
    </row>
    <row r="19" spans="1:23" ht="51" x14ac:dyDescent="0.25">
      <c r="B19" s="146" t="s">
        <v>354</v>
      </c>
      <c r="C19" s="146" t="s">
        <v>135</v>
      </c>
      <c r="D19" s="146" t="s">
        <v>45</v>
      </c>
      <c r="E19" s="147" t="s">
        <v>46</v>
      </c>
      <c r="F19" s="154" t="s">
        <v>46</v>
      </c>
      <c r="G19" s="150" t="s">
        <v>46</v>
      </c>
      <c r="H19" s="149">
        <v>42892</v>
      </c>
      <c r="I19" s="149">
        <v>42913</v>
      </c>
      <c r="J19" s="154">
        <f t="shared" si="2"/>
        <v>16</v>
      </c>
      <c r="K19" s="148" t="s">
        <v>46</v>
      </c>
      <c r="L19" s="148" t="s">
        <v>70</v>
      </c>
      <c r="M19" s="148" t="s">
        <v>70</v>
      </c>
      <c r="N19" s="3"/>
      <c r="O19" s="3"/>
      <c r="P19" s="3"/>
      <c r="Q19" s="153" t="s">
        <v>137</v>
      </c>
      <c r="R19" s="3"/>
      <c r="S19" s="3"/>
      <c r="T19" s="3"/>
      <c r="U19" s="3"/>
      <c r="V19" s="3"/>
      <c r="W19" s="3"/>
    </row>
    <row r="20" spans="1:23" ht="89.25" x14ac:dyDescent="0.25">
      <c r="A20" s="145"/>
      <c r="B20" s="146" t="s">
        <v>355</v>
      </c>
      <c r="C20" s="146" t="s">
        <v>135</v>
      </c>
      <c r="D20" s="146" t="s">
        <v>45</v>
      </c>
      <c r="E20" s="147" t="s">
        <v>46</v>
      </c>
      <c r="F20" s="154" t="s">
        <v>46</v>
      </c>
      <c r="G20" s="150" t="s">
        <v>46</v>
      </c>
      <c r="H20" s="149">
        <v>42905</v>
      </c>
      <c r="I20" s="149">
        <v>42926</v>
      </c>
      <c r="J20" s="154">
        <f t="shared" si="2"/>
        <v>16</v>
      </c>
      <c r="K20" s="148" t="s">
        <v>46</v>
      </c>
      <c r="L20" s="148" t="s">
        <v>70</v>
      </c>
      <c r="M20" s="148" t="s">
        <v>70</v>
      </c>
      <c r="N20" s="3"/>
      <c r="O20" s="3"/>
      <c r="P20" s="3"/>
      <c r="Q20" s="153" t="s">
        <v>140</v>
      </c>
      <c r="R20" s="3"/>
      <c r="S20" s="3"/>
      <c r="T20" s="3"/>
      <c r="U20" s="3"/>
      <c r="V20" s="3"/>
      <c r="W20" s="3"/>
    </row>
    <row r="21" spans="1:23" ht="76.5" x14ac:dyDescent="0.25">
      <c r="A21" s="145"/>
      <c r="B21" s="146" t="s">
        <v>357</v>
      </c>
      <c r="C21" s="146" t="s">
        <v>135</v>
      </c>
      <c r="D21" s="146" t="s">
        <v>53</v>
      </c>
      <c r="E21" s="147" t="s">
        <v>46</v>
      </c>
      <c r="F21" s="154" t="s">
        <v>46</v>
      </c>
      <c r="G21" s="150" t="s">
        <v>46</v>
      </c>
      <c r="H21" s="149">
        <v>42969</v>
      </c>
      <c r="I21" s="149">
        <v>42990</v>
      </c>
      <c r="J21" s="154">
        <f t="shared" si="2"/>
        <v>16</v>
      </c>
      <c r="K21" s="148" t="s">
        <v>46</v>
      </c>
      <c r="L21" s="148" t="s">
        <v>70</v>
      </c>
      <c r="M21" s="148" t="s">
        <v>70</v>
      </c>
      <c r="N21" s="3"/>
      <c r="O21" s="3"/>
      <c r="P21" s="3"/>
      <c r="Q21" s="153" t="s">
        <v>137</v>
      </c>
      <c r="R21" s="3"/>
      <c r="S21" s="3"/>
      <c r="T21" s="3"/>
      <c r="U21" s="3"/>
      <c r="V21" s="3"/>
      <c r="W21" s="3"/>
    </row>
    <row r="22" spans="1:23" ht="63.75" x14ac:dyDescent="0.25">
      <c r="A22" s="145"/>
      <c r="B22" s="146" t="s">
        <v>356</v>
      </c>
      <c r="C22" s="146" t="s">
        <v>135</v>
      </c>
      <c r="D22" s="146" t="s">
        <v>53</v>
      </c>
      <c r="E22" s="154" t="s">
        <v>46</v>
      </c>
      <c r="F22" s="154" t="s">
        <v>46</v>
      </c>
      <c r="G22" s="150" t="s">
        <v>46</v>
      </c>
      <c r="H22" s="149">
        <v>42969</v>
      </c>
      <c r="I22" s="149">
        <v>42990</v>
      </c>
      <c r="J22" s="154">
        <f t="shared" si="2"/>
        <v>16</v>
      </c>
      <c r="K22" s="148" t="s">
        <v>46</v>
      </c>
      <c r="L22" s="148" t="s">
        <v>70</v>
      </c>
      <c r="M22" s="148" t="s">
        <v>70</v>
      </c>
      <c r="N22" s="3"/>
      <c r="O22" s="3"/>
      <c r="P22" s="3"/>
      <c r="Q22" s="153" t="s">
        <v>140</v>
      </c>
      <c r="R22" s="3"/>
      <c r="S22" s="3"/>
      <c r="T22" s="3"/>
      <c r="U22" s="3"/>
      <c r="V22" s="3"/>
      <c r="W22" s="3"/>
    </row>
    <row r="23" spans="1:23" ht="51" x14ac:dyDescent="0.25">
      <c r="A23" s="145"/>
      <c r="B23" s="146" t="s">
        <v>370</v>
      </c>
      <c r="C23" s="146" t="s">
        <v>135</v>
      </c>
      <c r="D23" s="146" t="s">
        <v>53</v>
      </c>
      <c r="E23" s="154" t="s">
        <v>46</v>
      </c>
      <c r="F23" s="154" t="s">
        <v>46</v>
      </c>
      <c r="G23" s="150" t="s">
        <v>46</v>
      </c>
      <c r="H23" s="149">
        <v>42984</v>
      </c>
      <c r="I23" s="149">
        <v>43005</v>
      </c>
      <c r="J23" s="154">
        <f t="shared" si="2"/>
        <v>16</v>
      </c>
      <c r="K23" s="148" t="s">
        <v>46</v>
      </c>
      <c r="L23" s="148" t="s">
        <v>70</v>
      </c>
      <c r="M23" s="148" t="s">
        <v>70</v>
      </c>
      <c r="N23" s="3"/>
      <c r="O23" s="3"/>
      <c r="P23" s="3"/>
      <c r="Q23" s="153" t="s">
        <v>137</v>
      </c>
      <c r="R23" s="3"/>
      <c r="S23" s="3"/>
      <c r="T23" s="3"/>
      <c r="U23" s="3"/>
      <c r="V23" s="3"/>
      <c r="W23" s="3"/>
    </row>
    <row r="24" spans="1:23" ht="38.25" x14ac:dyDescent="0.25">
      <c r="A24" s="145"/>
      <c r="B24" s="146" t="s">
        <v>359</v>
      </c>
      <c r="C24" s="146" t="s">
        <v>135</v>
      </c>
      <c r="D24" s="146" t="s">
        <v>53</v>
      </c>
      <c r="E24" s="154" t="s">
        <v>46</v>
      </c>
      <c r="F24" s="154" t="s">
        <v>46</v>
      </c>
      <c r="G24" s="150" t="s">
        <v>46</v>
      </c>
      <c r="H24" s="149">
        <v>42991</v>
      </c>
      <c r="I24" s="149">
        <v>43012</v>
      </c>
      <c r="J24" s="154">
        <f t="shared" si="2"/>
        <v>16</v>
      </c>
      <c r="K24" s="148" t="s">
        <v>46</v>
      </c>
      <c r="L24" s="148" t="s">
        <v>70</v>
      </c>
      <c r="M24" s="148" t="s">
        <v>70</v>
      </c>
      <c r="N24" s="3"/>
      <c r="O24" s="3"/>
      <c r="P24" s="3"/>
      <c r="Q24" s="153" t="s">
        <v>140</v>
      </c>
      <c r="R24" s="3"/>
      <c r="S24" s="3"/>
      <c r="T24" s="3"/>
      <c r="U24" s="3"/>
      <c r="V24" s="3"/>
      <c r="W24" s="3"/>
    </row>
    <row r="25" spans="1:23" ht="38.25" x14ac:dyDescent="0.25">
      <c r="A25" s="145"/>
      <c r="B25" s="146" t="s">
        <v>358</v>
      </c>
      <c r="C25" s="146" t="s">
        <v>135</v>
      </c>
      <c r="D25" s="146" t="s">
        <v>53</v>
      </c>
      <c r="E25" s="154" t="s">
        <v>141</v>
      </c>
      <c r="F25" s="154" t="s">
        <v>46</v>
      </c>
      <c r="G25" s="150" t="s">
        <v>46</v>
      </c>
      <c r="H25" s="149">
        <v>42991</v>
      </c>
      <c r="I25" s="149">
        <v>43012</v>
      </c>
      <c r="J25" s="154">
        <f t="shared" si="2"/>
        <v>16</v>
      </c>
      <c r="K25" s="148" t="s">
        <v>46</v>
      </c>
      <c r="L25" s="148" t="s">
        <v>70</v>
      </c>
      <c r="M25" s="148" t="s">
        <v>70</v>
      </c>
      <c r="N25" s="3"/>
      <c r="O25" s="3"/>
      <c r="P25" s="3"/>
      <c r="Q25" s="153" t="s">
        <v>137</v>
      </c>
      <c r="R25" s="3"/>
      <c r="S25" s="3"/>
      <c r="T25" s="3"/>
      <c r="U25" s="3"/>
      <c r="V25" s="3"/>
      <c r="W25" s="3"/>
    </row>
    <row r="26" spans="1:23" ht="51" x14ac:dyDescent="0.25">
      <c r="A26" s="145"/>
      <c r="B26" s="146" t="s">
        <v>360</v>
      </c>
      <c r="C26" s="146" t="s">
        <v>135</v>
      </c>
      <c r="D26" s="146" t="s">
        <v>53</v>
      </c>
      <c r="E26" s="154" t="s">
        <v>46</v>
      </c>
      <c r="F26" s="154" t="s">
        <v>46</v>
      </c>
      <c r="G26" s="150" t="s">
        <v>46</v>
      </c>
      <c r="H26" s="149">
        <v>43010</v>
      </c>
      <c r="I26" s="149">
        <v>43025</v>
      </c>
      <c r="J26" s="154">
        <f t="shared" si="2"/>
        <v>12</v>
      </c>
      <c r="K26" s="148" t="s">
        <v>46</v>
      </c>
      <c r="L26" s="148" t="s">
        <v>70</v>
      </c>
      <c r="M26" s="148" t="s">
        <v>70</v>
      </c>
      <c r="N26" s="3"/>
      <c r="O26" s="3"/>
      <c r="P26" s="3"/>
      <c r="Q26" s="153" t="s">
        <v>140</v>
      </c>
      <c r="R26" s="3"/>
      <c r="S26" s="3"/>
      <c r="T26" s="3"/>
      <c r="U26" s="3"/>
      <c r="V26" s="3"/>
      <c r="W26" s="3"/>
    </row>
    <row r="27" spans="1:23" ht="38.25" x14ac:dyDescent="0.25">
      <c r="A27" s="145"/>
      <c r="B27" s="146" t="s">
        <v>361</v>
      </c>
      <c r="C27" s="146" t="s">
        <v>135</v>
      </c>
      <c r="D27" s="146" t="s">
        <v>56</v>
      </c>
      <c r="E27" s="154" t="s">
        <v>46</v>
      </c>
      <c r="F27" s="154" t="s">
        <v>46</v>
      </c>
      <c r="G27" s="150" t="s">
        <v>46</v>
      </c>
      <c r="H27" s="149">
        <v>43014</v>
      </c>
      <c r="I27" s="149">
        <v>43035</v>
      </c>
      <c r="J27" s="154">
        <f t="shared" si="2"/>
        <v>16</v>
      </c>
      <c r="K27" s="148" t="s">
        <v>46</v>
      </c>
      <c r="L27" s="148" t="s">
        <v>70</v>
      </c>
      <c r="M27" s="148" t="s">
        <v>70</v>
      </c>
      <c r="N27" s="3"/>
      <c r="O27" s="3"/>
      <c r="P27" s="3"/>
      <c r="Q27" s="153" t="s">
        <v>137</v>
      </c>
      <c r="R27" s="3"/>
      <c r="S27" s="3"/>
      <c r="T27" s="3"/>
      <c r="U27" s="3"/>
      <c r="V27" s="3"/>
      <c r="W27" s="3"/>
    </row>
    <row r="28" spans="1:23" ht="76.5" x14ac:dyDescent="0.25">
      <c r="A28" s="145"/>
      <c r="B28" s="146" t="s">
        <v>362</v>
      </c>
      <c r="C28" s="146" t="s">
        <v>135</v>
      </c>
      <c r="D28" s="146" t="s">
        <v>45</v>
      </c>
      <c r="E28" s="154" t="s">
        <v>46</v>
      </c>
      <c r="F28" s="154" t="s">
        <v>46</v>
      </c>
      <c r="G28" s="150" t="s">
        <v>46</v>
      </c>
      <c r="H28" s="149">
        <v>43025</v>
      </c>
      <c r="I28" s="149">
        <v>43046</v>
      </c>
      <c r="J28" s="154">
        <f t="shared" si="2"/>
        <v>16</v>
      </c>
      <c r="K28" s="148" t="s">
        <v>46</v>
      </c>
      <c r="L28" s="148" t="s">
        <v>70</v>
      </c>
      <c r="M28" s="148" t="s">
        <v>70</v>
      </c>
      <c r="N28" s="3"/>
      <c r="O28" s="3"/>
      <c r="P28" s="3"/>
      <c r="Q28" s="153" t="s">
        <v>140</v>
      </c>
      <c r="R28" s="3"/>
      <c r="S28" s="3"/>
      <c r="T28" s="3"/>
      <c r="U28" s="3"/>
      <c r="V28" s="3"/>
      <c r="W28" s="3"/>
    </row>
    <row r="29" spans="1:23" ht="89.25" x14ac:dyDescent="0.25">
      <c r="A29" s="145"/>
      <c r="B29" s="146" t="s">
        <v>363</v>
      </c>
      <c r="C29" s="146" t="s">
        <v>135</v>
      </c>
      <c r="D29" s="146" t="s">
        <v>53</v>
      </c>
      <c r="E29" s="154" t="s">
        <v>46</v>
      </c>
      <c r="F29" s="154" t="s">
        <v>46</v>
      </c>
      <c r="G29" s="150" t="s">
        <v>46</v>
      </c>
      <c r="H29" s="149">
        <v>43046</v>
      </c>
      <c r="I29" s="149">
        <v>43067</v>
      </c>
      <c r="J29" s="154">
        <f t="shared" si="2"/>
        <v>16</v>
      </c>
      <c r="K29" s="148" t="s">
        <v>46</v>
      </c>
      <c r="L29" s="148" t="s">
        <v>70</v>
      </c>
      <c r="M29" s="148" t="s">
        <v>70</v>
      </c>
      <c r="N29" s="3"/>
      <c r="O29" s="3"/>
      <c r="P29" s="3"/>
      <c r="Q29" s="153" t="s">
        <v>137</v>
      </c>
      <c r="R29" s="3"/>
      <c r="S29" s="3"/>
      <c r="T29" s="3"/>
      <c r="U29" s="3"/>
      <c r="V29" s="3"/>
      <c r="W29" s="3"/>
    </row>
    <row r="30" spans="1:23" ht="51" x14ac:dyDescent="0.25">
      <c r="A30" s="145"/>
      <c r="B30" s="146" t="s">
        <v>338</v>
      </c>
      <c r="C30" s="146" t="s">
        <v>135</v>
      </c>
      <c r="D30" s="146" t="s">
        <v>64</v>
      </c>
      <c r="E30" s="154" t="s">
        <v>46</v>
      </c>
      <c r="F30" s="154" t="s">
        <v>46</v>
      </c>
      <c r="G30" s="150" t="s">
        <v>46</v>
      </c>
      <c r="H30" s="149">
        <v>43049</v>
      </c>
      <c r="I30" s="149">
        <v>43069</v>
      </c>
      <c r="J30" s="154">
        <f t="shared" si="2"/>
        <v>15</v>
      </c>
      <c r="K30" s="148" t="s">
        <v>46</v>
      </c>
      <c r="L30" s="148" t="s">
        <v>70</v>
      </c>
      <c r="M30" s="148" t="s">
        <v>70</v>
      </c>
      <c r="N30" s="3"/>
      <c r="O30" s="3"/>
      <c r="P30" s="3"/>
      <c r="Q30" s="153" t="s">
        <v>140</v>
      </c>
      <c r="R30" s="3"/>
      <c r="S30" s="3"/>
      <c r="T30" s="3"/>
      <c r="U30" s="3"/>
      <c r="V30" s="3"/>
      <c r="W30" s="3"/>
    </row>
    <row r="31" spans="1:23" ht="76.5" x14ac:dyDescent="0.25">
      <c r="A31" s="145"/>
      <c r="B31" s="146" t="s">
        <v>364</v>
      </c>
      <c r="C31" s="146" t="s">
        <v>135</v>
      </c>
      <c r="D31" s="146" t="s">
        <v>53</v>
      </c>
      <c r="E31" s="154" t="s">
        <v>46</v>
      </c>
      <c r="F31" s="154" t="s">
        <v>46</v>
      </c>
      <c r="G31" s="150" t="s">
        <v>46</v>
      </c>
      <c r="H31" s="149">
        <v>43054</v>
      </c>
      <c r="I31" s="149">
        <v>43075</v>
      </c>
      <c r="J31" s="154">
        <f t="shared" si="2"/>
        <v>16</v>
      </c>
      <c r="K31" s="148" t="s">
        <v>46</v>
      </c>
      <c r="L31" s="148" t="s">
        <v>70</v>
      </c>
      <c r="M31" s="148" t="s">
        <v>70</v>
      </c>
      <c r="N31" s="3"/>
      <c r="O31" s="3"/>
      <c r="P31" s="3"/>
      <c r="Q31" s="153" t="s">
        <v>137</v>
      </c>
      <c r="R31" s="3"/>
      <c r="S31" s="3"/>
      <c r="T31" s="3"/>
      <c r="U31" s="3"/>
      <c r="V31" s="3"/>
      <c r="W31" s="3"/>
    </row>
    <row r="32" spans="1:23" ht="114.75" x14ac:dyDescent="0.25">
      <c r="A32" s="145"/>
      <c r="B32" s="146" t="s">
        <v>365</v>
      </c>
      <c r="C32" s="146" t="s">
        <v>135</v>
      </c>
      <c r="D32" s="146" t="s">
        <v>53</v>
      </c>
      <c r="E32" s="154" t="s">
        <v>46</v>
      </c>
      <c r="F32" s="154" t="s">
        <v>46</v>
      </c>
      <c r="G32" s="150" t="s">
        <v>46</v>
      </c>
      <c r="H32" s="149">
        <v>43055</v>
      </c>
      <c r="I32" s="149">
        <v>43076</v>
      </c>
      <c r="J32" s="154">
        <f t="shared" si="2"/>
        <v>16</v>
      </c>
      <c r="K32" s="148" t="s">
        <v>46</v>
      </c>
      <c r="L32" s="148" t="s">
        <v>70</v>
      </c>
      <c r="M32" s="148" t="s">
        <v>70</v>
      </c>
      <c r="N32" s="3"/>
      <c r="O32" s="3"/>
      <c r="P32" s="3"/>
      <c r="Q32" s="153" t="s">
        <v>140</v>
      </c>
      <c r="R32" s="3"/>
      <c r="S32" s="3"/>
      <c r="T32" s="3"/>
      <c r="U32" s="3"/>
      <c r="V32" s="3"/>
      <c r="W32" s="3"/>
    </row>
    <row r="33" spans="2:23" ht="114.75" x14ac:dyDescent="0.25">
      <c r="B33" s="156" t="s">
        <v>366</v>
      </c>
      <c r="C33" s="146" t="s">
        <v>135</v>
      </c>
      <c r="D33" s="146" t="s">
        <v>53</v>
      </c>
      <c r="E33" s="154" t="s">
        <v>141</v>
      </c>
      <c r="F33" s="154" t="s">
        <v>141</v>
      </c>
      <c r="G33" s="154" t="s">
        <v>141</v>
      </c>
      <c r="H33" s="149">
        <v>43068</v>
      </c>
      <c r="I33" s="149">
        <v>43089</v>
      </c>
      <c r="J33" s="154">
        <f t="shared" si="2"/>
        <v>16</v>
      </c>
      <c r="K33" s="148" t="s">
        <v>46</v>
      </c>
      <c r="L33" s="148" t="s">
        <v>70</v>
      </c>
      <c r="M33" s="148" t="s">
        <v>70</v>
      </c>
      <c r="N33" s="3"/>
      <c r="O33" s="3"/>
      <c r="P33" s="3"/>
      <c r="Q33" s="153" t="s">
        <v>137</v>
      </c>
      <c r="R33" s="3"/>
      <c r="S33" s="3"/>
      <c r="T33" s="3"/>
      <c r="U33" s="3"/>
      <c r="V33" s="3"/>
      <c r="W33" s="3"/>
    </row>
    <row r="34" spans="2:23" ht="102" x14ac:dyDescent="0.25">
      <c r="B34" s="156" t="s">
        <v>339</v>
      </c>
      <c r="C34" s="146" t="s">
        <v>135</v>
      </c>
      <c r="D34" s="146" t="s">
        <v>64</v>
      </c>
      <c r="E34" s="154" t="s">
        <v>46</v>
      </c>
      <c r="F34" s="154" t="s">
        <v>46</v>
      </c>
      <c r="G34" s="154" t="s">
        <v>46</v>
      </c>
      <c r="H34" s="149">
        <v>43073</v>
      </c>
      <c r="I34" s="149">
        <v>43095</v>
      </c>
      <c r="J34" s="154">
        <f t="shared" si="2"/>
        <v>17</v>
      </c>
      <c r="K34" s="148" t="s">
        <v>46</v>
      </c>
      <c r="L34" s="148" t="s">
        <v>70</v>
      </c>
      <c r="M34" s="148" t="s">
        <v>70</v>
      </c>
      <c r="N34" s="3"/>
      <c r="O34" s="3"/>
      <c r="P34" s="3"/>
      <c r="Q34" s="153" t="s">
        <v>140</v>
      </c>
      <c r="R34" s="3"/>
      <c r="S34" s="3"/>
      <c r="T34" s="3"/>
      <c r="U34" s="3"/>
      <c r="V34" s="3"/>
      <c r="W34" s="3"/>
    </row>
    <row r="35" spans="2:23" ht="63.75" x14ac:dyDescent="0.25">
      <c r="B35" s="156" t="s">
        <v>371</v>
      </c>
      <c r="C35" s="146" t="s">
        <v>135</v>
      </c>
      <c r="D35" s="146" t="s">
        <v>53</v>
      </c>
      <c r="E35" s="154" t="s">
        <v>46</v>
      </c>
      <c r="F35" s="154" t="s">
        <v>46</v>
      </c>
      <c r="G35" s="154" t="s">
        <v>46</v>
      </c>
      <c r="H35" s="149">
        <v>43075</v>
      </c>
      <c r="I35" s="149">
        <v>43096</v>
      </c>
      <c r="J35" s="154">
        <f t="shared" si="2"/>
        <v>16</v>
      </c>
      <c r="K35" s="148" t="s">
        <v>46</v>
      </c>
      <c r="L35" s="148" t="s">
        <v>70</v>
      </c>
      <c r="M35" s="148" t="s">
        <v>70</v>
      </c>
      <c r="N35" s="3"/>
      <c r="O35" s="3"/>
      <c r="P35" s="3"/>
      <c r="Q35" s="153" t="s">
        <v>137</v>
      </c>
      <c r="R35" s="3"/>
      <c r="S35" s="3"/>
      <c r="T35" s="3"/>
      <c r="U35" s="3"/>
      <c r="V35" s="3"/>
      <c r="W35" s="3"/>
    </row>
    <row r="36" spans="2:23" ht="102" x14ac:dyDescent="0.25">
      <c r="B36" s="156" t="s">
        <v>367</v>
      </c>
      <c r="C36" s="146" t="s">
        <v>135</v>
      </c>
      <c r="D36" s="146" t="s">
        <v>53</v>
      </c>
      <c r="E36" s="154" t="s">
        <v>46</v>
      </c>
      <c r="F36" s="154" t="s">
        <v>46</v>
      </c>
      <c r="G36" s="154" t="s">
        <v>46</v>
      </c>
      <c r="H36" s="149">
        <v>43080</v>
      </c>
      <c r="I36" s="149">
        <v>43099</v>
      </c>
      <c r="J36" s="154">
        <f t="shared" si="2"/>
        <v>15</v>
      </c>
      <c r="K36" s="148" t="s">
        <v>46</v>
      </c>
      <c r="L36" s="148" t="s">
        <v>70</v>
      </c>
      <c r="M36" s="148" t="s">
        <v>70</v>
      </c>
      <c r="N36" s="3"/>
      <c r="O36" s="3"/>
      <c r="P36" s="3"/>
      <c r="Q36" s="153" t="s">
        <v>140</v>
      </c>
      <c r="R36" s="3"/>
      <c r="S36" s="3"/>
      <c r="T36" s="3"/>
      <c r="U36" s="3"/>
      <c r="V36" s="3"/>
      <c r="W36" s="3"/>
    </row>
    <row r="37" spans="2:23" ht="76.5" x14ac:dyDescent="0.25">
      <c r="B37" s="156" t="s">
        <v>368</v>
      </c>
      <c r="C37" s="146" t="s">
        <v>135</v>
      </c>
      <c r="D37" s="146" t="s">
        <v>64</v>
      </c>
      <c r="E37" s="154" t="s">
        <v>46</v>
      </c>
      <c r="F37" s="154" t="s">
        <v>46</v>
      </c>
      <c r="G37" s="154" t="s">
        <v>46</v>
      </c>
      <c r="H37" s="149">
        <v>43091</v>
      </c>
      <c r="I37" s="149">
        <v>43118</v>
      </c>
      <c r="J37" s="154">
        <f t="shared" si="2"/>
        <v>20</v>
      </c>
      <c r="K37" s="148" t="s">
        <v>46</v>
      </c>
      <c r="L37" s="148" t="s">
        <v>70</v>
      </c>
      <c r="M37" s="148" t="s">
        <v>70</v>
      </c>
      <c r="N37" s="3"/>
      <c r="O37" s="3"/>
      <c r="P37" s="3"/>
      <c r="Q37" s="153" t="s">
        <v>137</v>
      </c>
      <c r="R37" s="3"/>
      <c r="S37" s="3"/>
      <c r="T37" s="3"/>
      <c r="U37" s="3"/>
      <c r="V37" s="3"/>
      <c r="W37" s="3"/>
    </row>
    <row r="38" spans="2:23" ht="87" customHeight="1" x14ac:dyDescent="0.25">
      <c r="B38" s="156" t="s">
        <v>369</v>
      </c>
      <c r="C38" s="146" t="s">
        <v>135</v>
      </c>
      <c r="D38" s="146"/>
      <c r="E38" s="154" t="s">
        <v>46</v>
      </c>
      <c r="F38" s="154" t="s">
        <v>46</v>
      </c>
      <c r="G38" s="154" t="s">
        <v>46</v>
      </c>
      <c r="H38" s="149">
        <v>43129</v>
      </c>
      <c r="I38" s="149">
        <v>43147</v>
      </c>
      <c r="J38" s="154">
        <f t="shared" si="2"/>
        <v>15</v>
      </c>
      <c r="K38" s="148" t="s">
        <v>46</v>
      </c>
      <c r="L38" s="148" t="s">
        <v>70</v>
      </c>
      <c r="M38" s="148" t="s">
        <v>70</v>
      </c>
      <c r="N38" s="3"/>
      <c r="O38" s="3"/>
      <c r="P38" s="3"/>
      <c r="Q38" s="153" t="s">
        <v>140</v>
      </c>
      <c r="R38" s="3"/>
      <c r="S38" s="3"/>
      <c r="T38" s="3"/>
      <c r="U38" s="3"/>
      <c r="V38" s="3"/>
      <c r="W38" s="3"/>
    </row>
  </sheetData>
  <pageMargins left="0.7" right="0.7" top="0.75" bottom="0.75" header="0.3" footer="0.3"/>
  <pageSetup scale="1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Normal="100" workbookViewId="0">
      <pane xSplit="2" topLeftCell="C1" activePane="topRight" state="frozen"/>
      <selection pane="topRight" activeCell="B28" sqref="B28"/>
    </sheetView>
  </sheetViews>
  <sheetFormatPr defaultColWidth="11.42578125" defaultRowHeight="15" x14ac:dyDescent="0.25"/>
  <cols>
    <col min="1" max="1" width="3.140625" bestFit="1" customWidth="1"/>
    <col min="2" max="2" width="21.140625" style="164" customWidth="1"/>
    <col min="3" max="3" width="17.5703125" customWidth="1"/>
  </cols>
  <sheetData>
    <row r="1" spans="1:24" ht="89.25" x14ac:dyDescent="0.25">
      <c r="A1" s="99" t="s">
        <v>0</v>
      </c>
      <c r="B1" s="99" t="s">
        <v>1</v>
      </c>
      <c r="C1" s="99" t="s">
        <v>2</v>
      </c>
      <c r="D1" s="99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 t="s">
        <v>8</v>
      </c>
      <c r="J1" s="99" t="s">
        <v>9</v>
      </c>
      <c r="K1" s="99" t="s">
        <v>10</v>
      </c>
      <c r="L1" s="99" t="s">
        <v>11</v>
      </c>
      <c r="M1" s="99" t="s">
        <v>372</v>
      </c>
      <c r="N1" s="99" t="s">
        <v>12</v>
      </c>
      <c r="O1" s="101" t="s">
        <v>13</v>
      </c>
      <c r="P1" s="101" t="s">
        <v>14</v>
      </c>
      <c r="Q1" s="99" t="s">
        <v>15</v>
      </c>
      <c r="R1" s="99" t="s">
        <v>16</v>
      </c>
      <c r="S1" s="99" t="s">
        <v>17</v>
      </c>
      <c r="T1" s="102" t="s">
        <v>102</v>
      </c>
      <c r="U1" s="99" t="s">
        <v>18</v>
      </c>
      <c r="V1" s="99" t="s">
        <v>19</v>
      </c>
      <c r="W1" s="99" t="s">
        <v>20</v>
      </c>
      <c r="X1" s="99" t="s">
        <v>21</v>
      </c>
    </row>
    <row r="2" spans="1:24" x14ac:dyDescent="0.25">
      <c r="A2" s="103"/>
      <c r="B2" s="104" t="s">
        <v>22</v>
      </c>
      <c r="C2" s="103" t="s">
        <v>23</v>
      </c>
      <c r="D2" s="103" t="s">
        <v>24</v>
      </c>
      <c r="E2" s="103" t="s">
        <v>25</v>
      </c>
      <c r="F2" s="103" t="s">
        <v>26</v>
      </c>
      <c r="G2" s="103" t="s">
        <v>27</v>
      </c>
      <c r="H2" s="104" t="s">
        <v>28</v>
      </c>
      <c r="I2" s="104" t="s">
        <v>29</v>
      </c>
      <c r="J2" s="104" t="s">
        <v>30</v>
      </c>
      <c r="K2" s="104" t="s">
        <v>31</v>
      </c>
      <c r="L2" s="104" t="s">
        <v>32</v>
      </c>
      <c r="M2" s="104" t="s">
        <v>33</v>
      </c>
      <c r="N2" s="104" t="s">
        <v>34</v>
      </c>
      <c r="O2" s="103" t="s">
        <v>35</v>
      </c>
      <c r="P2" s="104" t="s">
        <v>36</v>
      </c>
      <c r="Q2" s="104" t="s">
        <v>37</v>
      </c>
      <c r="R2" s="104" t="s">
        <v>38</v>
      </c>
      <c r="S2" s="104" t="s">
        <v>39</v>
      </c>
      <c r="U2" s="104" t="s">
        <v>40</v>
      </c>
      <c r="V2" s="104" t="s">
        <v>41</v>
      </c>
      <c r="W2" s="104" t="s">
        <v>42</v>
      </c>
      <c r="X2" s="104" t="s">
        <v>43</v>
      </c>
    </row>
    <row r="3" spans="1:24" ht="89.25" x14ac:dyDescent="0.25">
      <c r="A3" s="19">
        <v>1</v>
      </c>
      <c r="B3" s="20" t="s">
        <v>378</v>
      </c>
      <c r="C3" s="59" t="s">
        <v>142</v>
      </c>
      <c r="D3" s="59" t="s">
        <v>53</v>
      </c>
      <c r="E3" s="21" t="str">
        <f>MID(LEFT(D3,2),2,1)</f>
        <v>D</v>
      </c>
      <c r="F3" s="22" t="s">
        <v>46</v>
      </c>
      <c r="G3" s="22" t="s">
        <v>46</v>
      </c>
      <c r="H3" s="23">
        <v>42768</v>
      </c>
      <c r="I3" s="23">
        <v>42788</v>
      </c>
      <c r="J3" s="21">
        <f>NETWORKDAYS(H3,I3)</f>
        <v>15</v>
      </c>
      <c r="K3" s="22" t="s">
        <v>70</v>
      </c>
      <c r="L3" s="22" t="s">
        <v>46</v>
      </c>
      <c r="M3" s="30" t="s">
        <v>123</v>
      </c>
      <c r="N3" s="24" t="s">
        <v>46</v>
      </c>
      <c r="O3" s="25">
        <v>42857</v>
      </c>
      <c r="P3" s="26"/>
      <c r="Q3" s="59" t="s">
        <v>143</v>
      </c>
      <c r="R3" s="59" t="s">
        <v>144</v>
      </c>
      <c r="S3" s="22">
        <v>5</v>
      </c>
      <c r="U3" s="22">
        <v>7</v>
      </c>
      <c r="V3" s="22">
        <v>3</v>
      </c>
      <c r="W3" s="27">
        <v>7</v>
      </c>
      <c r="X3" s="24">
        <f>SUM(U3:W3)</f>
        <v>17</v>
      </c>
    </row>
    <row r="4" spans="1:24" ht="89.25" x14ac:dyDescent="0.25">
      <c r="A4" s="28">
        <v>2</v>
      </c>
      <c r="B4" s="29" t="s">
        <v>375</v>
      </c>
      <c r="C4" s="59" t="s">
        <v>145</v>
      </c>
      <c r="D4" s="59" t="s">
        <v>53</v>
      </c>
      <c r="E4" s="30" t="str">
        <f>MID(LEFT(D4,2),2,1)</f>
        <v>D</v>
      </c>
      <c r="F4" s="31" t="s">
        <v>46</v>
      </c>
      <c r="G4" s="31" t="s">
        <v>46</v>
      </c>
      <c r="H4" s="32">
        <v>42774</v>
      </c>
      <c r="I4" s="32">
        <v>42795</v>
      </c>
      <c r="J4" s="30">
        <f>NETWORKDAYS(H4,I4)</f>
        <v>16</v>
      </c>
      <c r="K4" s="31" t="s">
        <v>70</v>
      </c>
      <c r="L4" s="33" t="s">
        <v>46</v>
      </c>
      <c r="M4" s="30" t="str">
        <f t="shared" ref="M3:M30" si="0">IF(E4="N",0, IF(AND(G4="P",F4="P",J4&gt;=15, K4="P", L4="P"), "PO", "NE"))</f>
        <v>NE</v>
      </c>
      <c r="N4" s="33" t="s">
        <v>46</v>
      </c>
      <c r="O4" s="34">
        <v>42943</v>
      </c>
      <c r="P4" s="35"/>
      <c r="Q4" s="59" t="s">
        <v>143</v>
      </c>
      <c r="R4" s="59" t="s">
        <v>144</v>
      </c>
      <c r="S4" s="31">
        <v>9</v>
      </c>
      <c r="U4" s="31">
        <v>0</v>
      </c>
      <c r="V4" s="31">
        <v>1</v>
      </c>
      <c r="W4" s="37">
        <v>3</v>
      </c>
      <c r="X4" s="33">
        <f t="shared" ref="X4:X30" si="1">SUM(U4:W4)</f>
        <v>4</v>
      </c>
    </row>
    <row r="5" spans="1:24" ht="140.25" x14ac:dyDescent="0.25">
      <c r="A5" s="28">
        <v>3</v>
      </c>
      <c r="B5" s="29" t="s">
        <v>376</v>
      </c>
      <c r="C5" s="59" t="s">
        <v>145</v>
      </c>
      <c r="D5" s="59" t="s">
        <v>53</v>
      </c>
      <c r="E5" s="30" t="str">
        <f t="shared" ref="E5:E30" si="2">MID(LEFT(D5,2),2,1)</f>
        <v>D</v>
      </c>
      <c r="F5" s="31" t="s">
        <v>46</v>
      </c>
      <c r="G5" s="31" t="s">
        <v>46</v>
      </c>
      <c r="H5" s="32">
        <v>42774</v>
      </c>
      <c r="I5" s="32">
        <v>42795</v>
      </c>
      <c r="J5" s="30">
        <f t="shared" ref="J5:J30" si="3">NETWORKDAYS(H5,I5)</f>
        <v>16</v>
      </c>
      <c r="K5" s="31" t="s">
        <v>46</v>
      </c>
      <c r="L5" s="33" t="s">
        <v>46</v>
      </c>
      <c r="M5" s="30" t="str">
        <f t="shared" si="0"/>
        <v>NE</v>
      </c>
      <c r="N5" s="33" t="s">
        <v>70</v>
      </c>
      <c r="O5" s="34" t="s">
        <v>70</v>
      </c>
      <c r="P5" s="35"/>
      <c r="Q5" s="59" t="s">
        <v>146</v>
      </c>
      <c r="R5" s="59" t="s">
        <v>147</v>
      </c>
      <c r="S5" s="31">
        <v>2</v>
      </c>
      <c r="U5" s="31">
        <v>1</v>
      </c>
      <c r="V5" s="31">
        <v>0</v>
      </c>
      <c r="W5" s="37">
        <v>0</v>
      </c>
      <c r="X5" s="33">
        <f>SUM(U5:W5)</f>
        <v>1</v>
      </c>
    </row>
    <row r="6" spans="1:24" ht="63.75" x14ac:dyDescent="0.25">
      <c r="A6" s="28">
        <v>4</v>
      </c>
      <c r="B6" s="29" t="s">
        <v>377</v>
      </c>
      <c r="C6" s="59" t="s">
        <v>145</v>
      </c>
      <c r="D6" s="59" t="s">
        <v>53</v>
      </c>
      <c r="E6" s="30" t="str">
        <f t="shared" si="2"/>
        <v>D</v>
      </c>
      <c r="F6" s="31" t="s">
        <v>46</v>
      </c>
      <c r="G6" s="31" t="s">
        <v>46</v>
      </c>
      <c r="H6" s="32">
        <v>42789</v>
      </c>
      <c r="I6" s="32">
        <v>42810</v>
      </c>
      <c r="J6" s="30">
        <f t="shared" si="3"/>
        <v>16</v>
      </c>
      <c r="K6" s="31" t="s">
        <v>46</v>
      </c>
      <c r="L6" s="33" t="s">
        <v>46</v>
      </c>
      <c r="M6" s="30" t="str">
        <f t="shared" si="0"/>
        <v>NE</v>
      </c>
      <c r="N6" s="33" t="s">
        <v>46</v>
      </c>
      <c r="O6" s="34">
        <v>42920</v>
      </c>
      <c r="P6" s="35"/>
      <c r="Q6" s="59" t="s">
        <v>146</v>
      </c>
      <c r="R6" s="59" t="s">
        <v>147</v>
      </c>
      <c r="S6" s="31">
        <v>4</v>
      </c>
      <c r="U6" s="31">
        <v>3</v>
      </c>
      <c r="V6" s="31">
        <v>0</v>
      </c>
      <c r="W6" s="37">
        <v>0</v>
      </c>
      <c r="X6" s="33">
        <f t="shared" si="1"/>
        <v>3</v>
      </c>
    </row>
    <row r="7" spans="1:24" ht="89.25" x14ac:dyDescent="0.25">
      <c r="A7" s="28">
        <v>5</v>
      </c>
      <c r="B7" s="39" t="s">
        <v>378</v>
      </c>
      <c r="C7" s="59" t="s">
        <v>145</v>
      </c>
      <c r="D7" s="59" t="s">
        <v>53</v>
      </c>
      <c r="E7" s="30" t="str">
        <f t="shared" si="2"/>
        <v>D</v>
      </c>
      <c r="F7" s="31" t="s">
        <v>46</v>
      </c>
      <c r="G7" s="31" t="s">
        <v>46</v>
      </c>
      <c r="H7" s="32">
        <v>42800</v>
      </c>
      <c r="I7" s="32">
        <v>42818</v>
      </c>
      <c r="J7" s="30">
        <f t="shared" si="3"/>
        <v>15</v>
      </c>
      <c r="K7" s="31" t="s">
        <v>46</v>
      </c>
      <c r="L7" s="33" t="s">
        <v>46</v>
      </c>
      <c r="M7" s="30" t="str">
        <f t="shared" si="0"/>
        <v>NE</v>
      </c>
      <c r="N7" s="33" t="s">
        <v>46</v>
      </c>
      <c r="O7" s="34">
        <v>42895</v>
      </c>
      <c r="P7" s="35"/>
      <c r="Q7" s="59" t="s">
        <v>146</v>
      </c>
      <c r="R7" s="59" t="s">
        <v>144</v>
      </c>
      <c r="S7" s="31">
        <v>7</v>
      </c>
      <c r="U7" s="31">
        <v>1</v>
      </c>
      <c r="V7" s="31">
        <v>1</v>
      </c>
      <c r="W7" s="37">
        <v>3</v>
      </c>
      <c r="X7" s="33">
        <f t="shared" si="1"/>
        <v>5</v>
      </c>
    </row>
    <row r="8" spans="1:24" ht="63.75" x14ac:dyDescent="0.25">
      <c r="A8" s="28">
        <v>6</v>
      </c>
      <c r="B8" s="39" t="s">
        <v>379</v>
      </c>
      <c r="C8" s="59" t="s">
        <v>145</v>
      </c>
      <c r="D8" s="59" t="s">
        <v>53</v>
      </c>
      <c r="E8" s="30" t="str">
        <f t="shared" si="2"/>
        <v>D</v>
      </c>
      <c r="F8" s="31" t="s">
        <v>46</v>
      </c>
      <c r="G8" s="31" t="s">
        <v>46</v>
      </c>
      <c r="H8" s="32">
        <v>42809</v>
      </c>
      <c r="I8" s="32">
        <v>42829</v>
      </c>
      <c r="J8" s="30">
        <f t="shared" si="3"/>
        <v>15</v>
      </c>
      <c r="K8" s="31" t="s">
        <v>46</v>
      </c>
      <c r="L8" s="33" t="s">
        <v>46</v>
      </c>
      <c r="M8" s="30" t="str">
        <f t="shared" si="0"/>
        <v>NE</v>
      </c>
      <c r="N8" s="31" t="s">
        <v>46</v>
      </c>
      <c r="O8" s="32">
        <v>42984</v>
      </c>
      <c r="P8" s="42"/>
      <c r="Q8" s="59" t="s">
        <v>146</v>
      </c>
      <c r="R8" s="59" t="s">
        <v>147</v>
      </c>
      <c r="S8" s="31">
        <v>6</v>
      </c>
      <c r="U8" s="31">
        <v>2</v>
      </c>
      <c r="V8" s="31">
        <v>0</v>
      </c>
      <c r="W8" s="37">
        <v>1</v>
      </c>
      <c r="X8" s="33">
        <f t="shared" si="1"/>
        <v>3</v>
      </c>
    </row>
    <row r="9" spans="1:24" ht="63.75" x14ac:dyDescent="0.25">
      <c r="A9" s="28">
        <v>7</v>
      </c>
      <c r="B9" s="39" t="s">
        <v>380</v>
      </c>
      <c r="C9" s="59" t="s">
        <v>145</v>
      </c>
      <c r="D9" s="59" t="s">
        <v>53</v>
      </c>
      <c r="E9" s="30" t="str">
        <f t="shared" si="2"/>
        <v>D</v>
      </c>
      <c r="F9" s="31" t="s">
        <v>46</v>
      </c>
      <c r="G9" s="31" t="s">
        <v>46</v>
      </c>
      <c r="H9" s="32">
        <v>42825</v>
      </c>
      <c r="I9" s="32">
        <v>42848</v>
      </c>
      <c r="J9" s="30">
        <f>NETWORKDAYS(H9,I9)</f>
        <v>16</v>
      </c>
      <c r="K9" s="31" t="s">
        <v>46</v>
      </c>
      <c r="L9" s="33" t="s">
        <v>46</v>
      </c>
      <c r="M9" s="30" t="str">
        <f t="shared" si="0"/>
        <v>NE</v>
      </c>
      <c r="N9" s="31" t="s">
        <v>46</v>
      </c>
      <c r="O9" s="32">
        <v>42878</v>
      </c>
      <c r="P9" s="42"/>
      <c r="Q9" s="59" t="s">
        <v>146</v>
      </c>
      <c r="R9" s="59" t="s">
        <v>147</v>
      </c>
      <c r="S9" s="31">
        <v>7</v>
      </c>
      <c r="U9" s="31">
        <v>4</v>
      </c>
      <c r="V9" s="31">
        <v>1</v>
      </c>
      <c r="W9" s="37">
        <v>6</v>
      </c>
      <c r="X9" s="33">
        <f t="shared" si="1"/>
        <v>11</v>
      </c>
    </row>
    <row r="10" spans="1:24" ht="63.75" x14ac:dyDescent="0.25">
      <c r="A10" s="28">
        <v>8</v>
      </c>
      <c r="B10" s="39" t="s">
        <v>382</v>
      </c>
      <c r="C10" s="59" t="s">
        <v>145</v>
      </c>
      <c r="D10" s="59" t="s">
        <v>53</v>
      </c>
      <c r="E10" s="30" t="str">
        <f t="shared" si="2"/>
        <v>D</v>
      </c>
      <c r="F10" s="31" t="s">
        <v>46</v>
      </c>
      <c r="G10" s="31" t="s">
        <v>46</v>
      </c>
      <c r="H10" s="32">
        <v>42832</v>
      </c>
      <c r="I10" s="32">
        <v>42858</v>
      </c>
      <c r="J10" s="60">
        <f t="shared" si="3"/>
        <v>19</v>
      </c>
      <c r="K10" s="31" t="s">
        <v>46</v>
      </c>
      <c r="L10" s="31" t="s">
        <v>46</v>
      </c>
      <c r="M10" s="30" t="str">
        <f t="shared" si="0"/>
        <v>NE</v>
      </c>
      <c r="N10" s="33" t="s">
        <v>46</v>
      </c>
      <c r="O10" s="34">
        <v>42969</v>
      </c>
      <c r="P10" s="42"/>
      <c r="Q10" s="59" t="s">
        <v>146</v>
      </c>
      <c r="R10" s="59" t="s">
        <v>147</v>
      </c>
      <c r="S10" s="31">
        <v>6</v>
      </c>
      <c r="U10" s="31">
        <v>2</v>
      </c>
      <c r="V10" s="31">
        <v>0</v>
      </c>
      <c r="W10" s="37">
        <v>2</v>
      </c>
      <c r="X10" s="33">
        <f t="shared" si="1"/>
        <v>4</v>
      </c>
    </row>
    <row r="11" spans="1:24" ht="140.25" x14ac:dyDescent="0.25">
      <c r="A11" s="28">
        <v>9</v>
      </c>
      <c r="B11" s="29" t="s">
        <v>381</v>
      </c>
      <c r="C11" s="59" t="s">
        <v>145</v>
      </c>
      <c r="D11" s="59" t="s">
        <v>53</v>
      </c>
      <c r="E11" s="30" t="str">
        <f t="shared" si="2"/>
        <v>D</v>
      </c>
      <c r="F11" s="72" t="s">
        <v>46</v>
      </c>
      <c r="G11" s="31" t="s">
        <v>46</v>
      </c>
      <c r="H11" s="32">
        <v>42837</v>
      </c>
      <c r="I11" s="32">
        <v>42860</v>
      </c>
      <c r="J11" s="60">
        <f t="shared" si="3"/>
        <v>18</v>
      </c>
      <c r="K11" s="31" t="s">
        <v>46</v>
      </c>
      <c r="L11" s="31" t="s">
        <v>46</v>
      </c>
      <c r="M11" s="30" t="str">
        <f t="shared" si="0"/>
        <v>NE</v>
      </c>
      <c r="N11" s="31" t="s">
        <v>46</v>
      </c>
      <c r="O11" s="32">
        <v>42878</v>
      </c>
      <c r="P11" s="42"/>
      <c r="Q11" s="59" t="s">
        <v>146</v>
      </c>
      <c r="R11" s="59" t="s">
        <v>147</v>
      </c>
      <c r="S11" s="31">
        <v>35</v>
      </c>
      <c r="U11" s="31">
        <v>4</v>
      </c>
      <c r="V11" s="31">
        <v>1</v>
      </c>
      <c r="W11" s="37">
        <v>1</v>
      </c>
      <c r="X11" s="33">
        <f t="shared" si="1"/>
        <v>6</v>
      </c>
    </row>
    <row r="12" spans="1:24" ht="76.5" x14ac:dyDescent="0.25">
      <c r="A12" s="28">
        <v>10</v>
      </c>
      <c r="B12" s="39" t="s">
        <v>383</v>
      </c>
      <c r="C12" s="59" t="s">
        <v>145</v>
      </c>
      <c r="D12" s="59" t="s">
        <v>53</v>
      </c>
      <c r="E12" s="30" t="str">
        <f t="shared" si="2"/>
        <v>D</v>
      </c>
      <c r="F12" s="31" t="s">
        <v>46</v>
      </c>
      <c r="G12" s="31" t="s">
        <v>46</v>
      </c>
      <c r="H12" s="32">
        <v>42880</v>
      </c>
      <c r="I12" s="32">
        <v>42901</v>
      </c>
      <c r="J12" s="60">
        <f t="shared" si="3"/>
        <v>16</v>
      </c>
      <c r="K12" s="31" t="s">
        <v>46</v>
      </c>
      <c r="L12" s="31" t="s">
        <v>46</v>
      </c>
      <c r="M12" s="30" t="str">
        <f t="shared" si="0"/>
        <v>NE</v>
      </c>
      <c r="N12" s="31" t="s">
        <v>46</v>
      </c>
      <c r="O12" s="32">
        <v>42943</v>
      </c>
      <c r="P12" s="42"/>
      <c r="Q12" s="59" t="s">
        <v>146</v>
      </c>
      <c r="R12" s="59" t="s">
        <v>148</v>
      </c>
      <c r="S12" s="31">
        <v>3</v>
      </c>
      <c r="U12" s="31">
        <v>0</v>
      </c>
      <c r="V12" s="31">
        <v>1</v>
      </c>
      <c r="W12" s="37">
        <v>1</v>
      </c>
      <c r="X12" s="33">
        <f t="shared" si="1"/>
        <v>2</v>
      </c>
    </row>
    <row r="13" spans="1:24" ht="63.75" x14ac:dyDescent="0.25">
      <c r="A13" s="43">
        <v>11</v>
      </c>
      <c r="B13" s="39" t="s">
        <v>384</v>
      </c>
      <c r="C13" s="59" t="s">
        <v>145</v>
      </c>
      <c r="D13" s="29" t="s">
        <v>56</v>
      </c>
      <c r="E13" s="30" t="str">
        <f t="shared" si="2"/>
        <v>D</v>
      </c>
      <c r="F13" s="31" t="s">
        <v>46</v>
      </c>
      <c r="G13" s="31" t="s">
        <v>46</v>
      </c>
      <c r="H13" s="32">
        <v>42883</v>
      </c>
      <c r="I13" s="32">
        <v>42905</v>
      </c>
      <c r="J13" s="30">
        <f t="shared" si="3"/>
        <v>16</v>
      </c>
      <c r="K13" s="31" t="s">
        <v>46</v>
      </c>
      <c r="L13" s="31" t="s">
        <v>70</v>
      </c>
      <c r="M13" s="30" t="str">
        <f t="shared" si="0"/>
        <v>NE</v>
      </c>
      <c r="N13" s="31" t="s">
        <v>70</v>
      </c>
      <c r="O13" s="32" t="s">
        <v>70</v>
      </c>
      <c r="P13" s="45"/>
      <c r="Q13" s="59" t="s">
        <v>146</v>
      </c>
      <c r="R13" s="59" t="s">
        <v>147</v>
      </c>
      <c r="S13" s="31">
        <v>0</v>
      </c>
      <c r="T13" s="76"/>
      <c r="U13" s="31">
        <v>0</v>
      </c>
      <c r="V13" s="31">
        <v>0</v>
      </c>
      <c r="W13" s="37">
        <v>0</v>
      </c>
      <c r="X13" s="33">
        <f t="shared" si="1"/>
        <v>0</v>
      </c>
    </row>
    <row r="14" spans="1:24" ht="63.75" x14ac:dyDescent="0.25">
      <c r="A14" s="43">
        <v>12</v>
      </c>
      <c r="B14" s="29" t="s">
        <v>385</v>
      </c>
      <c r="C14" s="59" t="s">
        <v>145</v>
      </c>
      <c r="D14" s="59" t="s">
        <v>53</v>
      </c>
      <c r="E14" s="30" t="str">
        <f t="shared" si="2"/>
        <v>D</v>
      </c>
      <c r="F14" s="31" t="s">
        <v>46</v>
      </c>
      <c r="G14" s="31" t="s">
        <v>46</v>
      </c>
      <c r="H14" s="32">
        <v>42898</v>
      </c>
      <c r="I14" s="32">
        <v>42919</v>
      </c>
      <c r="J14" s="30">
        <f t="shared" si="3"/>
        <v>16</v>
      </c>
      <c r="K14" s="31" t="s">
        <v>46</v>
      </c>
      <c r="L14" s="31" t="s">
        <v>46</v>
      </c>
      <c r="M14" s="30" t="str">
        <f t="shared" si="0"/>
        <v>NE</v>
      </c>
      <c r="N14" s="31" t="s">
        <v>46</v>
      </c>
      <c r="O14" s="32">
        <v>43077</v>
      </c>
      <c r="P14" s="45"/>
      <c r="Q14" s="59" t="s">
        <v>146</v>
      </c>
      <c r="R14" s="59" t="s">
        <v>147</v>
      </c>
      <c r="S14" s="31">
        <v>2</v>
      </c>
      <c r="T14" s="76"/>
      <c r="U14" s="31">
        <v>1</v>
      </c>
      <c r="V14" s="31">
        <v>0</v>
      </c>
      <c r="W14" s="37">
        <v>0</v>
      </c>
      <c r="X14" s="33">
        <f t="shared" si="1"/>
        <v>1</v>
      </c>
    </row>
    <row r="15" spans="1:24" ht="63.75" x14ac:dyDescent="0.25">
      <c r="A15" s="43">
        <v>13</v>
      </c>
      <c r="B15" s="39" t="s">
        <v>400</v>
      </c>
      <c r="C15" s="59" t="s">
        <v>145</v>
      </c>
      <c r="D15" s="59" t="s">
        <v>53</v>
      </c>
      <c r="E15" s="30" t="str">
        <f t="shared" si="2"/>
        <v>D</v>
      </c>
      <c r="F15" s="31" t="s">
        <v>46</v>
      </c>
      <c r="G15" s="31" t="s">
        <v>46</v>
      </c>
      <c r="H15" s="32">
        <v>42902</v>
      </c>
      <c r="I15" s="32">
        <v>42923</v>
      </c>
      <c r="J15" s="30">
        <f t="shared" si="3"/>
        <v>16</v>
      </c>
      <c r="K15" s="31" t="s">
        <v>46</v>
      </c>
      <c r="L15" s="31" t="s">
        <v>46</v>
      </c>
      <c r="M15" s="30" t="str">
        <f t="shared" si="0"/>
        <v>NE</v>
      </c>
      <c r="N15" s="31" t="s">
        <v>46</v>
      </c>
      <c r="O15" s="32">
        <v>42969</v>
      </c>
      <c r="P15" s="45"/>
      <c r="Q15" s="59" t="s">
        <v>146</v>
      </c>
      <c r="R15" s="59" t="s">
        <v>147</v>
      </c>
      <c r="S15" s="31">
        <v>5</v>
      </c>
      <c r="T15" s="76"/>
      <c r="U15" s="31">
        <v>2</v>
      </c>
      <c r="V15" s="31">
        <v>1</v>
      </c>
      <c r="W15" s="37">
        <v>1</v>
      </c>
      <c r="X15" s="33">
        <f t="shared" si="1"/>
        <v>4</v>
      </c>
    </row>
    <row r="16" spans="1:24" ht="63.75" x14ac:dyDescent="0.25">
      <c r="A16" s="43">
        <v>14</v>
      </c>
      <c r="B16" s="39" t="s">
        <v>386</v>
      </c>
      <c r="C16" s="59" t="s">
        <v>145</v>
      </c>
      <c r="D16" s="59" t="s">
        <v>53</v>
      </c>
      <c r="E16" s="30" t="str">
        <f t="shared" si="2"/>
        <v>D</v>
      </c>
      <c r="F16" s="31" t="s">
        <v>46</v>
      </c>
      <c r="G16" s="31" t="s">
        <v>46</v>
      </c>
      <c r="H16" s="32">
        <v>42906</v>
      </c>
      <c r="I16" s="32">
        <v>42928</v>
      </c>
      <c r="J16" s="30">
        <f t="shared" si="3"/>
        <v>17</v>
      </c>
      <c r="K16" s="31" t="s">
        <v>46</v>
      </c>
      <c r="L16" s="31" t="s">
        <v>46</v>
      </c>
      <c r="M16" s="30" t="str">
        <f t="shared" si="0"/>
        <v>NE</v>
      </c>
      <c r="N16" s="31" t="s">
        <v>46</v>
      </c>
      <c r="O16" s="32">
        <v>43077</v>
      </c>
      <c r="P16" s="45"/>
      <c r="Q16" s="59" t="s">
        <v>146</v>
      </c>
      <c r="R16" s="59" t="s">
        <v>147</v>
      </c>
      <c r="S16" s="31">
        <v>3</v>
      </c>
      <c r="T16" s="76"/>
      <c r="U16" s="31">
        <v>1</v>
      </c>
      <c r="V16" s="31">
        <v>0</v>
      </c>
      <c r="W16" s="37">
        <v>0</v>
      </c>
      <c r="X16" s="33">
        <f t="shared" si="1"/>
        <v>1</v>
      </c>
    </row>
    <row r="17" spans="1:24" ht="63.75" x14ac:dyDescent="0.25">
      <c r="A17" s="43">
        <v>15</v>
      </c>
      <c r="B17" s="39" t="s">
        <v>387</v>
      </c>
      <c r="C17" s="59" t="s">
        <v>145</v>
      </c>
      <c r="D17" s="29" t="s">
        <v>45</v>
      </c>
      <c r="E17" s="30" t="str">
        <f t="shared" si="2"/>
        <v>P</v>
      </c>
      <c r="F17" s="31" t="s">
        <v>46</v>
      </c>
      <c r="G17" s="31" t="s">
        <v>46</v>
      </c>
      <c r="H17" s="32">
        <v>42906</v>
      </c>
      <c r="I17" s="32">
        <v>42928</v>
      </c>
      <c r="J17" s="30">
        <f t="shared" si="3"/>
        <v>17</v>
      </c>
      <c r="K17" s="31" t="s">
        <v>46</v>
      </c>
      <c r="L17" s="31" t="s">
        <v>46</v>
      </c>
      <c r="M17" s="30" t="str">
        <f t="shared" si="0"/>
        <v>NE</v>
      </c>
      <c r="N17" s="31" t="s">
        <v>70</v>
      </c>
      <c r="O17" s="32" t="s">
        <v>70</v>
      </c>
      <c r="P17" s="45"/>
      <c r="Q17" s="59" t="s">
        <v>146</v>
      </c>
      <c r="R17" s="59" t="s">
        <v>147</v>
      </c>
      <c r="S17" s="31">
        <v>0</v>
      </c>
      <c r="T17" s="76"/>
      <c r="U17" s="31">
        <v>0</v>
      </c>
      <c r="V17" s="31">
        <v>0</v>
      </c>
      <c r="W17" s="37">
        <v>0</v>
      </c>
      <c r="X17" s="33">
        <f t="shared" si="1"/>
        <v>0</v>
      </c>
    </row>
    <row r="18" spans="1:24" ht="63.75" x14ac:dyDescent="0.25">
      <c r="A18" s="43">
        <v>16</v>
      </c>
      <c r="B18" s="29" t="s">
        <v>388</v>
      </c>
      <c r="C18" s="59" t="s">
        <v>145</v>
      </c>
      <c r="D18" s="29" t="s">
        <v>59</v>
      </c>
      <c r="E18" s="30" t="str">
        <f t="shared" si="2"/>
        <v>D</v>
      </c>
      <c r="F18" s="31" t="s">
        <v>46</v>
      </c>
      <c r="G18" s="31" t="s">
        <v>46</v>
      </c>
      <c r="H18" s="32">
        <v>42916</v>
      </c>
      <c r="I18" s="32">
        <v>42937</v>
      </c>
      <c r="J18" s="30">
        <f t="shared" si="3"/>
        <v>16</v>
      </c>
      <c r="K18" s="31" t="s">
        <v>46</v>
      </c>
      <c r="L18" s="31" t="s">
        <v>46</v>
      </c>
      <c r="M18" s="30" t="str">
        <f t="shared" si="0"/>
        <v>NE</v>
      </c>
      <c r="N18" s="31" t="s">
        <v>70</v>
      </c>
      <c r="O18" s="32" t="s">
        <v>70</v>
      </c>
      <c r="P18" s="45"/>
      <c r="Q18" s="59" t="s">
        <v>146</v>
      </c>
      <c r="R18" s="59" t="s">
        <v>149</v>
      </c>
      <c r="S18" s="31">
        <v>36</v>
      </c>
      <c r="T18" s="76"/>
      <c r="U18" s="31">
        <v>6</v>
      </c>
      <c r="V18" s="31">
        <v>7</v>
      </c>
      <c r="W18" s="37">
        <v>20</v>
      </c>
      <c r="X18" s="33">
        <f t="shared" si="1"/>
        <v>33</v>
      </c>
    </row>
    <row r="19" spans="1:24" ht="63.75" x14ac:dyDescent="0.25">
      <c r="A19" s="43">
        <v>17</v>
      </c>
      <c r="B19" s="39" t="s">
        <v>389</v>
      </c>
      <c r="C19" s="59" t="s">
        <v>145</v>
      </c>
      <c r="D19" s="29" t="s">
        <v>56</v>
      </c>
      <c r="E19" s="30" t="str">
        <f t="shared" si="2"/>
        <v>D</v>
      </c>
      <c r="F19" s="31" t="s">
        <v>46</v>
      </c>
      <c r="G19" s="31" t="s">
        <v>46</v>
      </c>
      <c r="H19" s="32">
        <v>42940</v>
      </c>
      <c r="I19" s="32">
        <v>42961</v>
      </c>
      <c r="J19" s="30">
        <f t="shared" si="3"/>
        <v>16</v>
      </c>
      <c r="K19" s="31" t="s">
        <v>46</v>
      </c>
      <c r="L19" s="31" t="s">
        <v>46</v>
      </c>
      <c r="M19" s="30" t="str">
        <f t="shared" si="0"/>
        <v>NE</v>
      </c>
      <c r="N19" s="31" t="s">
        <v>70</v>
      </c>
      <c r="O19" s="32" t="s">
        <v>70</v>
      </c>
      <c r="P19" s="45"/>
      <c r="Q19" s="59" t="s">
        <v>146</v>
      </c>
      <c r="R19" s="59" t="s">
        <v>147</v>
      </c>
      <c r="S19" s="31">
        <v>55</v>
      </c>
      <c r="T19" s="76"/>
      <c r="U19" s="31">
        <v>40</v>
      </c>
      <c r="V19" s="31">
        <v>10</v>
      </c>
      <c r="W19" s="37">
        <v>5</v>
      </c>
      <c r="X19" s="33">
        <f t="shared" si="1"/>
        <v>55</v>
      </c>
    </row>
    <row r="20" spans="1:24" ht="63.75" x14ac:dyDescent="0.25">
      <c r="A20" s="43">
        <v>18</v>
      </c>
      <c r="B20" s="39" t="s">
        <v>390</v>
      </c>
      <c r="C20" s="59" t="s">
        <v>145</v>
      </c>
      <c r="D20" s="29" t="s">
        <v>45</v>
      </c>
      <c r="E20" s="30" t="str">
        <f t="shared" si="2"/>
        <v>P</v>
      </c>
      <c r="F20" s="31" t="s">
        <v>46</v>
      </c>
      <c r="G20" s="31" t="s">
        <v>46</v>
      </c>
      <c r="H20" s="32">
        <v>42951</v>
      </c>
      <c r="I20" s="32">
        <v>42972</v>
      </c>
      <c r="J20" s="30">
        <f t="shared" si="3"/>
        <v>16</v>
      </c>
      <c r="K20" s="31" t="s">
        <v>46</v>
      </c>
      <c r="L20" s="31" t="s">
        <v>46</v>
      </c>
      <c r="M20" s="30" t="str">
        <f t="shared" si="0"/>
        <v>NE</v>
      </c>
      <c r="N20" s="31" t="s">
        <v>70</v>
      </c>
      <c r="O20" s="32" t="s">
        <v>70</v>
      </c>
      <c r="P20" s="45"/>
      <c r="Q20" s="59" t="s">
        <v>146</v>
      </c>
      <c r="R20" s="59" t="s">
        <v>147</v>
      </c>
      <c r="S20" s="31">
        <v>6</v>
      </c>
      <c r="T20" s="76"/>
      <c r="U20" s="31">
        <v>3</v>
      </c>
      <c r="V20" s="31">
        <v>0</v>
      </c>
      <c r="W20" s="37">
        <v>0</v>
      </c>
      <c r="X20" s="33">
        <v>3</v>
      </c>
    </row>
    <row r="21" spans="1:24" ht="76.5" x14ac:dyDescent="0.25">
      <c r="A21" s="43">
        <v>19</v>
      </c>
      <c r="B21" s="142" t="s">
        <v>391</v>
      </c>
      <c r="C21" s="59" t="s">
        <v>145</v>
      </c>
      <c r="D21" s="29" t="s">
        <v>45</v>
      </c>
      <c r="E21" s="30" t="str">
        <f t="shared" si="2"/>
        <v>P</v>
      </c>
      <c r="F21" s="31" t="s">
        <v>46</v>
      </c>
      <c r="G21" s="31" t="s">
        <v>46</v>
      </c>
      <c r="H21" s="32">
        <v>42978</v>
      </c>
      <c r="I21" s="32">
        <v>43000</v>
      </c>
      <c r="J21" s="30">
        <f t="shared" si="3"/>
        <v>17</v>
      </c>
      <c r="K21" s="31" t="s">
        <v>46</v>
      </c>
      <c r="L21" s="31" t="s">
        <v>46</v>
      </c>
      <c r="M21" s="30" t="str">
        <f t="shared" si="0"/>
        <v>NE</v>
      </c>
      <c r="N21" s="31" t="s">
        <v>46</v>
      </c>
      <c r="O21" s="32">
        <v>43151</v>
      </c>
      <c r="P21" s="45"/>
      <c r="Q21" s="59" t="s">
        <v>146</v>
      </c>
      <c r="R21" s="59" t="s">
        <v>150</v>
      </c>
      <c r="S21" s="31">
        <v>7</v>
      </c>
      <c r="T21" s="76"/>
      <c r="U21" s="31">
        <v>1</v>
      </c>
      <c r="V21" s="31">
        <v>0</v>
      </c>
      <c r="W21" s="37">
        <v>1</v>
      </c>
      <c r="X21" s="33">
        <f t="shared" si="1"/>
        <v>2</v>
      </c>
    </row>
    <row r="22" spans="1:24" ht="63.75" x14ac:dyDescent="0.25">
      <c r="A22" s="43">
        <v>20</v>
      </c>
      <c r="B22" s="39" t="s">
        <v>392</v>
      </c>
      <c r="C22" s="59" t="s">
        <v>145</v>
      </c>
      <c r="D22" s="29" t="s">
        <v>45</v>
      </c>
      <c r="E22" s="30" t="str">
        <f t="shared" si="2"/>
        <v>P</v>
      </c>
      <c r="F22" s="31" t="s">
        <v>46</v>
      </c>
      <c r="G22" s="31" t="s">
        <v>46</v>
      </c>
      <c r="H22" s="32">
        <v>42978</v>
      </c>
      <c r="I22" s="32">
        <v>43000</v>
      </c>
      <c r="J22" s="30">
        <f t="shared" si="3"/>
        <v>17</v>
      </c>
      <c r="K22" s="31" t="s">
        <v>46</v>
      </c>
      <c r="L22" s="31" t="s">
        <v>46</v>
      </c>
      <c r="M22" s="30" t="str">
        <f t="shared" si="0"/>
        <v>NE</v>
      </c>
      <c r="N22" s="31" t="s">
        <v>70</v>
      </c>
      <c r="O22" s="32" t="s">
        <v>70</v>
      </c>
      <c r="P22" s="45"/>
      <c r="Q22" s="59" t="s">
        <v>146</v>
      </c>
      <c r="R22" s="59" t="s">
        <v>147</v>
      </c>
      <c r="S22" s="31">
        <v>7</v>
      </c>
      <c r="T22" s="76"/>
      <c r="U22" s="31">
        <v>3</v>
      </c>
      <c r="V22" s="31">
        <v>0</v>
      </c>
      <c r="W22" s="37">
        <v>1</v>
      </c>
      <c r="X22" s="33">
        <f t="shared" si="1"/>
        <v>4</v>
      </c>
    </row>
    <row r="23" spans="1:24" ht="63.75" x14ac:dyDescent="0.25">
      <c r="A23" s="43">
        <v>21</v>
      </c>
      <c r="B23" s="39" t="s">
        <v>393</v>
      </c>
      <c r="C23" s="59" t="s">
        <v>145</v>
      </c>
      <c r="D23" s="29" t="s">
        <v>59</v>
      </c>
      <c r="E23" s="30" t="str">
        <f t="shared" si="2"/>
        <v>D</v>
      </c>
      <c r="F23" s="31" t="s">
        <v>46</v>
      </c>
      <c r="G23" s="31" t="s">
        <v>46</v>
      </c>
      <c r="H23" s="32">
        <v>42993</v>
      </c>
      <c r="I23" s="32">
        <v>43013</v>
      </c>
      <c r="J23" s="30">
        <f t="shared" si="3"/>
        <v>15</v>
      </c>
      <c r="K23" s="31" t="s">
        <v>46</v>
      </c>
      <c r="L23" s="31" t="s">
        <v>46</v>
      </c>
      <c r="M23" s="30" t="str">
        <f t="shared" si="0"/>
        <v>NE</v>
      </c>
      <c r="N23" s="31" t="s">
        <v>70</v>
      </c>
      <c r="O23" s="32" t="s">
        <v>70</v>
      </c>
      <c r="P23" s="45"/>
      <c r="Q23" s="59" t="s">
        <v>146</v>
      </c>
      <c r="R23" s="59" t="s">
        <v>147</v>
      </c>
      <c r="S23" s="31">
        <v>15</v>
      </c>
      <c r="T23" s="76"/>
      <c r="U23" s="31">
        <v>2</v>
      </c>
      <c r="V23" s="31">
        <v>3</v>
      </c>
      <c r="W23" s="37">
        <v>0</v>
      </c>
      <c r="X23" s="33">
        <f t="shared" si="1"/>
        <v>5</v>
      </c>
    </row>
    <row r="24" spans="1:24" ht="63.75" x14ac:dyDescent="0.25">
      <c r="A24" s="43">
        <v>22</v>
      </c>
      <c r="B24" s="39" t="s">
        <v>394</v>
      </c>
      <c r="C24" s="59" t="s">
        <v>145</v>
      </c>
      <c r="D24" s="29" t="s">
        <v>45</v>
      </c>
      <c r="E24" s="30" t="str">
        <f t="shared" si="2"/>
        <v>P</v>
      </c>
      <c r="F24" s="31" t="s">
        <v>46</v>
      </c>
      <c r="G24" s="31" t="s">
        <v>46</v>
      </c>
      <c r="H24" s="32">
        <v>43031</v>
      </c>
      <c r="I24" s="32">
        <v>43049</v>
      </c>
      <c r="J24" s="30">
        <f t="shared" si="3"/>
        <v>15</v>
      </c>
      <c r="K24" s="31" t="s">
        <v>46</v>
      </c>
      <c r="L24" s="31" t="s">
        <v>46</v>
      </c>
      <c r="M24" s="30" t="str">
        <f t="shared" si="0"/>
        <v>NE</v>
      </c>
      <c r="N24" s="31" t="s">
        <v>70</v>
      </c>
      <c r="O24" s="32" t="s">
        <v>70</v>
      </c>
      <c r="P24" s="45"/>
      <c r="Q24" s="59" t="s">
        <v>151</v>
      </c>
      <c r="R24" s="59" t="s">
        <v>147</v>
      </c>
      <c r="S24" s="31">
        <v>32</v>
      </c>
      <c r="T24" s="76"/>
      <c r="U24" s="31">
        <v>0</v>
      </c>
      <c r="V24" s="31">
        <v>5</v>
      </c>
      <c r="W24" s="37">
        <v>0</v>
      </c>
      <c r="X24" s="33">
        <f t="shared" si="1"/>
        <v>5</v>
      </c>
    </row>
    <row r="25" spans="1:24" ht="63.75" x14ac:dyDescent="0.25">
      <c r="A25" s="43">
        <v>23</v>
      </c>
      <c r="B25" s="39" t="s">
        <v>395</v>
      </c>
      <c r="C25" s="59" t="s">
        <v>145</v>
      </c>
      <c r="D25" s="29" t="s">
        <v>59</v>
      </c>
      <c r="E25" s="30" t="str">
        <f t="shared" si="2"/>
        <v>D</v>
      </c>
      <c r="F25" s="31" t="s">
        <v>46</v>
      </c>
      <c r="G25" s="31" t="s">
        <v>46</v>
      </c>
      <c r="H25" s="32">
        <v>43057</v>
      </c>
      <c r="I25" s="32">
        <v>43077</v>
      </c>
      <c r="J25" s="30">
        <f t="shared" si="3"/>
        <v>15</v>
      </c>
      <c r="K25" s="31" t="s">
        <v>70</v>
      </c>
      <c r="L25" s="31" t="s">
        <v>70</v>
      </c>
      <c r="M25" s="30" t="str">
        <f t="shared" si="0"/>
        <v>NE</v>
      </c>
      <c r="N25" s="31" t="s">
        <v>70</v>
      </c>
      <c r="O25" s="32" t="s">
        <v>70</v>
      </c>
      <c r="P25" s="45"/>
      <c r="Q25" s="59" t="s">
        <v>146</v>
      </c>
      <c r="R25" s="59" t="s">
        <v>147</v>
      </c>
      <c r="S25" s="31">
        <v>10</v>
      </c>
      <c r="T25" s="76"/>
      <c r="U25" s="31">
        <v>2</v>
      </c>
      <c r="V25" s="31">
        <v>0</v>
      </c>
      <c r="W25" s="37">
        <v>0</v>
      </c>
      <c r="X25" s="33">
        <f t="shared" si="1"/>
        <v>2</v>
      </c>
    </row>
    <row r="26" spans="1:24" ht="63.75" x14ac:dyDescent="0.25">
      <c r="A26" s="43">
        <v>24</v>
      </c>
      <c r="B26" s="29" t="s">
        <v>401</v>
      </c>
      <c r="C26" s="59" t="s">
        <v>145</v>
      </c>
      <c r="D26" s="29" t="s">
        <v>59</v>
      </c>
      <c r="E26" s="30" t="str">
        <f t="shared" si="2"/>
        <v>D</v>
      </c>
      <c r="F26" s="31" t="s">
        <v>46</v>
      </c>
      <c r="G26" s="31" t="s">
        <v>46</v>
      </c>
      <c r="H26" s="32">
        <v>43063</v>
      </c>
      <c r="I26" s="32">
        <v>43084</v>
      </c>
      <c r="J26" s="30">
        <f t="shared" si="3"/>
        <v>16</v>
      </c>
      <c r="K26" s="31" t="s">
        <v>70</v>
      </c>
      <c r="L26" s="31" t="s">
        <v>70</v>
      </c>
      <c r="M26" s="30" t="str">
        <f t="shared" si="0"/>
        <v>NE</v>
      </c>
      <c r="N26" s="31" t="s">
        <v>70</v>
      </c>
      <c r="O26" s="32" t="s">
        <v>70</v>
      </c>
      <c r="P26" s="45"/>
      <c r="Q26" s="59" t="s">
        <v>146</v>
      </c>
      <c r="R26" s="59" t="s">
        <v>147</v>
      </c>
      <c r="S26" s="31">
        <v>2</v>
      </c>
      <c r="T26" s="76"/>
      <c r="U26" s="31">
        <v>0</v>
      </c>
      <c r="V26" s="31">
        <v>1</v>
      </c>
      <c r="W26" s="37">
        <v>0</v>
      </c>
      <c r="X26" s="33">
        <f t="shared" si="1"/>
        <v>1</v>
      </c>
    </row>
    <row r="27" spans="1:24" ht="76.5" x14ac:dyDescent="0.25">
      <c r="A27" s="43">
        <v>25</v>
      </c>
      <c r="B27" s="29" t="s">
        <v>396</v>
      </c>
      <c r="C27" s="59" t="s">
        <v>145</v>
      </c>
      <c r="D27" s="29" t="s">
        <v>64</v>
      </c>
      <c r="E27" s="30" t="str">
        <f t="shared" si="2"/>
        <v>D</v>
      </c>
      <c r="F27" s="31" t="s">
        <v>70</v>
      </c>
      <c r="G27" s="31" t="s">
        <v>46</v>
      </c>
      <c r="H27" s="32">
        <v>42940</v>
      </c>
      <c r="I27" s="32">
        <v>43088</v>
      </c>
      <c r="J27" s="30">
        <f t="shared" si="3"/>
        <v>107</v>
      </c>
      <c r="K27" s="31" t="s">
        <v>70</v>
      </c>
      <c r="L27" s="31" t="s">
        <v>70</v>
      </c>
      <c r="M27" s="30" t="str">
        <f t="shared" si="0"/>
        <v>NE</v>
      </c>
      <c r="N27" s="31" t="s">
        <v>70</v>
      </c>
      <c r="O27" s="32" t="s">
        <v>70</v>
      </c>
      <c r="P27" s="45"/>
      <c r="Q27" s="59" t="s">
        <v>152</v>
      </c>
      <c r="R27" s="59" t="s">
        <v>153</v>
      </c>
      <c r="S27" s="31">
        <v>50</v>
      </c>
      <c r="T27" s="76"/>
      <c r="U27" s="31">
        <v>0</v>
      </c>
      <c r="V27" s="31">
        <v>0</v>
      </c>
      <c r="W27" s="37">
        <v>0</v>
      </c>
      <c r="X27" s="33">
        <f t="shared" si="1"/>
        <v>0</v>
      </c>
    </row>
    <row r="28" spans="1:24" ht="63.75" x14ac:dyDescent="0.25">
      <c r="A28" s="43">
        <v>26</v>
      </c>
      <c r="B28" s="29" t="s">
        <v>398</v>
      </c>
      <c r="C28" s="59" t="s">
        <v>145</v>
      </c>
      <c r="D28" s="59" t="s">
        <v>53</v>
      </c>
      <c r="E28" s="30" t="str">
        <f t="shared" si="2"/>
        <v>D</v>
      </c>
      <c r="F28" s="31" t="s">
        <v>46</v>
      </c>
      <c r="G28" s="31" t="s">
        <v>46</v>
      </c>
      <c r="H28" s="32">
        <v>43070</v>
      </c>
      <c r="I28" s="32">
        <v>43090</v>
      </c>
      <c r="J28" s="30">
        <f t="shared" si="3"/>
        <v>15</v>
      </c>
      <c r="K28" s="31" t="s">
        <v>70</v>
      </c>
      <c r="L28" s="31" t="s">
        <v>70</v>
      </c>
      <c r="M28" s="30" t="str">
        <f t="shared" si="0"/>
        <v>NE</v>
      </c>
      <c r="N28" s="31" t="s">
        <v>70</v>
      </c>
      <c r="O28" s="32" t="s">
        <v>70</v>
      </c>
      <c r="P28" s="45"/>
      <c r="Q28" s="59" t="s">
        <v>154</v>
      </c>
      <c r="R28" s="59" t="s">
        <v>147</v>
      </c>
      <c r="S28" s="31">
        <v>0</v>
      </c>
      <c r="T28" s="76"/>
      <c r="U28" s="31">
        <v>0</v>
      </c>
      <c r="V28" s="31">
        <v>0</v>
      </c>
      <c r="W28" s="37">
        <v>0</v>
      </c>
      <c r="X28" s="33">
        <f t="shared" si="1"/>
        <v>0</v>
      </c>
    </row>
    <row r="29" spans="1:24" ht="102" x14ac:dyDescent="0.25">
      <c r="A29" s="43">
        <v>27</v>
      </c>
      <c r="B29" s="29" t="s">
        <v>397</v>
      </c>
      <c r="C29" s="59" t="s">
        <v>145</v>
      </c>
      <c r="D29" s="29" t="s">
        <v>59</v>
      </c>
      <c r="E29" s="30" t="str">
        <f t="shared" si="2"/>
        <v>D</v>
      </c>
      <c r="F29" s="31" t="s">
        <v>46</v>
      </c>
      <c r="G29" s="31" t="s">
        <v>46</v>
      </c>
      <c r="H29" s="32">
        <v>43075</v>
      </c>
      <c r="I29" s="32">
        <v>43096</v>
      </c>
      <c r="J29" s="30">
        <f t="shared" si="3"/>
        <v>16</v>
      </c>
      <c r="K29" s="31" t="s">
        <v>46</v>
      </c>
      <c r="L29" s="31" t="s">
        <v>46</v>
      </c>
      <c r="M29" s="30" t="str">
        <f t="shared" si="0"/>
        <v>NE</v>
      </c>
      <c r="N29" s="31" t="s">
        <v>70</v>
      </c>
      <c r="O29" s="32" t="s">
        <v>70</v>
      </c>
      <c r="P29" s="45"/>
      <c r="Q29" s="59" t="s">
        <v>146</v>
      </c>
      <c r="R29" s="59" t="s">
        <v>155</v>
      </c>
      <c r="S29" s="31">
        <v>35</v>
      </c>
      <c r="T29" s="76"/>
      <c r="U29" s="31">
        <v>19</v>
      </c>
      <c r="V29" s="31">
        <v>1</v>
      </c>
      <c r="W29" s="37">
        <v>6</v>
      </c>
      <c r="X29" s="33">
        <f t="shared" si="1"/>
        <v>26</v>
      </c>
    </row>
    <row r="30" spans="1:24" ht="89.25" x14ac:dyDescent="0.25">
      <c r="A30" s="43">
        <v>28</v>
      </c>
      <c r="B30" s="39" t="s">
        <v>399</v>
      </c>
      <c r="C30" s="59" t="s">
        <v>145</v>
      </c>
      <c r="D30" s="59" t="s">
        <v>53</v>
      </c>
      <c r="E30" s="30" t="str">
        <f t="shared" si="2"/>
        <v>D</v>
      </c>
      <c r="F30" s="31" t="s">
        <v>46</v>
      </c>
      <c r="G30" s="31" t="s">
        <v>46</v>
      </c>
      <c r="H30" s="32">
        <v>43077</v>
      </c>
      <c r="I30" s="32">
        <v>43098</v>
      </c>
      <c r="J30" s="30">
        <f t="shared" si="3"/>
        <v>16</v>
      </c>
      <c r="K30" s="31" t="s">
        <v>70</v>
      </c>
      <c r="L30" s="31" t="s">
        <v>70</v>
      </c>
      <c r="M30" s="30" t="str">
        <f t="shared" si="0"/>
        <v>NE</v>
      </c>
      <c r="N30" s="31" t="s">
        <v>70</v>
      </c>
      <c r="O30" s="32" t="s">
        <v>70</v>
      </c>
      <c r="P30" s="45"/>
      <c r="Q30" s="59" t="s">
        <v>143</v>
      </c>
      <c r="R30" s="59" t="s">
        <v>147</v>
      </c>
      <c r="S30" s="31">
        <v>0</v>
      </c>
      <c r="T30" s="76"/>
      <c r="U30" s="31">
        <v>0</v>
      </c>
      <c r="V30" s="31">
        <v>0</v>
      </c>
      <c r="W30" s="37">
        <v>0</v>
      </c>
      <c r="X30" s="33">
        <f t="shared" si="1"/>
        <v>0</v>
      </c>
    </row>
    <row r="31" spans="1:24" x14ac:dyDescent="0.25">
      <c r="S31">
        <f>SUM(S3:S30)</f>
        <v>349</v>
      </c>
      <c r="U31">
        <f>SUM(U3:U30)</f>
        <v>104</v>
      </c>
      <c r="V31">
        <f>SUM(V3:V30)</f>
        <v>36</v>
      </c>
      <c r="W31">
        <f>SUM(W3:W30)</f>
        <v>58</v>
      </c>
      <c r="X31" s="109">
        <f>SUM(X3:X30)</f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pane xSplit="2" topLeftCell="J1" activePane="topRight" state="frozen"/>
      <selection activeCell="A7" sqref="A7"/>
      <selection pane="topRight" activeCell="B10" sqref="B10"/>
    </sheetView>
  </sheetViews>
  <sheetFormatPr defaultColWidth="11.42578125" defaultRowHeight="15" x14ac:dyDescent="0.25"/>
  <cols>
    <col min="1" max="1" width="4.7109375" customWidth="1"/>
    <col min="2" max="2" width="23.85546875" style="1" customWidth="1"/>
  </cols>
  <sheetData>
    <row r="1" spans="1:24" ht="89.25" x14ac:dyDescent="0.25">
      <c r="A1" s="99" t="s">
        <v>0</v>
      </c>
      <c r="B1" s="99" t="s">
        <v>1</v>
      </c>
      <c r="C1" s="99" t="s">
        <v>2</v>
      </c>
      <c r="D1" s="99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 t="s">
        <v>8</v>
      </c>
      <c r="J1" s="99" t="s">
        <v>9</v>
      </c>
      <c r="K1" s="99" t="s">
        <v>10</v>
      </c>
      <c r="L1" s="99" t="s">
        <v>11</v>
      </c>
      <c r="M1" s="99" t="s">
        <v>374</v>
      </c>
      <c r="N1" s="99" t="s">
        <v>12</v>
      </c>
      <c r="O1" s="101" t="s">
        <v>13</v>
      </c>
      <c r="P1" s="101" t="s">
        <v>14</v>
      </c>
      <c r="Q1" s="99" t="s">
        <v>15</v>
      </c>
      <c r="R1" s="99" t="s">
        <v>16</v>
      </c>
      <c r="S1" s="99" t="s">
        <v>17</v>
      </c>
      <c r="T1" s="102" t="s">
        <v>102</v>
      </c>
      <c r="U1" s="99" t="s">
        <v>18</v>
      </c>
      <c r="V1" s="99" t="s">
        <v>19</v>
      </c>
      <c r="W1" s="99" t="s">
        <v>20</v>
      </c>
      <c r="X1" s="99" t="s">
        <v>21</v>
      </c>
    </row>
    <row r="2" spans="1:24" x14ac:dyDescent="0.25">
      <c r="A2" s="103"/>
      <c r="B2" s="104" t="s">
        <v>22</v>
      </c>
      <c r="C2" s="103" t="s">
        <v>23</v>
      </c>
      <c r="D2" s="103" t="s">
        <v>24</v>
      </c>
      <c r="E2" s="103" t="s">
        <v>25</v>
      </c>
      <c r="F2" s="103" t="s">
        <v>26</v>
      </c>
      <c r="G2" s="103" t="s">
        <v>27</v>
      </c>
      <c r="H2" s="104" t="s">
        <v>28</v>
      </c>
      <c r="I2" s="104" t="s">
        <v>29</v>
      </c>
      <c r="J2" s="104" t="s">
        <v>30</v>
      </c>
      <c r="K2" s="104" t="s">
        <v>31</v>
      </c>
      <c r="L2" s="104" t="s">
        <v>32</v>
      </c>
      <c r="M2" s="104" t="s">
        <v>33</v>
      </c>
      <c r="N2" s="104" t="s">
        <v>34</v>
      </c>
      <c r="O2" s="103" t="s">
        <v>35</v>
      </c>
      <c r="P2" s="104" t="s">
        <v>36</v>
      </c>
      <c r="Q2" s="104" t="s">
        <v>37</v>
      </c>
      <c r="R2" s="104" t="s">
        <v>38</v>
      </c>
      <c r="S2" s="104" t="s">
        <v>39</v>
      </c>
      <c r="U2" s="104" t="s">
        <v>40</v>
      </c>
      <c r="V2" s="104" t="s">
        <v>41</v>
      </c>
      <c r="W2" s="104" t="s">
        <v>42</v>
      </c>
      <c r="X2" s="104" t="s">
        <v>43</v>
      </c>
    </row>
    <row r="3" spans="1:24" ht="51" x14ac:dyDescent="0.25">
      <c r="A3" s="19">
        <v>1</v>
      </c>
      <c r="B3" s="29" t="s">
        <v>402</v>
      </c>
      <c r="C3" s="20" t="s">
        <v>156</v>
      </c>
      <c r="D3" s="20" t="s">
        <v>45</v>
      </c>
      <c r="E3" s="21" t="str">
        <f>MID(LEFT(D3,2),2,1)</f>
        <v>P</v>
      </c>
      <c r="F3" s="22" t="s">
        <v>46</v>
      </c>
      <c r="G3" s="22" t="s">
        <v>46</v>
      </c>
      <c r="H3" s="23" t="s">
        <v>157</v>
      </c>
      <c r="I3" s="23">
        <v>42838</v>
      </c>
      <c r="J3" s="21"/>
      <c r="K3" s="22" t="s">
        <v>46</v>
      </c>
      <c r="L3" s="22" t="s">
        <v>46</v>
      </c>
      <c r="M3" s="30" t="str">
        <f>IF(E3="N",0, IF(AND(G3="P",F3="P",J3&gt;=15, K3="P", L3="P"), "PO", "NE"))</f>
        <v>NE</v>
      </c>
      <c r="N3" s="24" t="s">
        <v>46</v>
      </c>
      <c r="O3" s="25">
        <v>42860</v>
      </c>
      <c r="P3" s="26"/>
      <c r="Q3" s="59" t="s">
        <v>158</v>
      </c>
      <c r="R3" s="59" t="s">
        <v>159</v>
      </c>
      <c r="S3" s="22">
        <v>0</v>
      </c>
      <c r="U3" s="22">
        <v>0</v>
      </c>
      <c r="V3" s="22">
        <v>0</v>
      </c>
      <c r="W3" s="27">
        <v>0</v>
      </c>
      <c r="X3" s="78">
        <f>SUM(U3:W3)</f>
        <v>0</v>
      </c>
    </row>
    <row r="4" spans="1:24" ht="51" x14ac:dyDescent="0.25">
      <c r="A4" s="28">
        <f>A3+1</f>
        <v>2</v>
      </c>
      <c r="B4" s="29" t="s">
        <v>403</v>
      </c>
      <c r="C4" s="29" t="s">
        <v>156</v>
      </c>
      <c r="D4" s="29" t="s">
        <v>45</v>
      </c>
      <c r="E4" s="30" t="str">
        <f>MID(LEFT(D4,2),2,1)</f>
        <v>P</v>
      </c>
      <c r="F4" s="31" t="s">
        <v>46</v>
      </c>
      <c r="G4" s="31" t="s">
        <v>46</v>
      </c>
      <c r="H4" s="32" t="s">
        <v>160</v>
      </c>
      <c r="I4" s="23" t="s">
        <v>161</v>
      </c>
      <c r="J4" s="21"/>
      <c r="K4" s="31" t="s">
        <v>46</v>
      </c>
      <c r="L4" s="33" t="s">
        <v>46</v>
      </c>
      <c r="M4" s="30" t="str">
        <f>IF(E4="N",0, IF(AND(G4="P",F4="P",J4&gt;=15, K4="P", L4="P"), "PO", "NE"))</f>
        <v>NE</v>
      </c>
      <c r="N4" s="33" t="s">
        <v>46</v>
      </c>
      <c r="O4" s="34">
        <v>42860</v>
      </c>
      <c r="P4" s="35"/>
      <c r="Q4" s="40" t="s">
        <v>158</v>
      </c>
      <c r="R4" s="36" t="s">
        <v>159</v>
      </c>
      <c r="S4" s="31">
        <v>1</v>
      </c>
      <c r="U4" s="31">
        <v>1</v>
      </c>
      <c r="V4" s="31">
        <v>0</v>
      </c>
      <c r="W4" s="37">
        <v>0</v>
      </c>
      <c r="X4" s="60">
        <f t="shared" ref="X4:X9" si="0">SUM(U4:W4)</f>
        <v>1</v>
      </c>
    </row>
    <row r="5" spans="1:24" ht="63.75" x14ac:dyDescent="0.25">
      <c r="A5" s="28">
        <f t="shared" ref="A5:A9" si="1">A4+1</f>
        <v>3</v>
      </c>
      <c r="B5" s="29" t="s">
        <v>404</v>
      </c>
      <c r="C5" s="29" t="s">
        <v>156</v>
      </c>
      <c r="D5" s="29" t="s">
        <v>45</v>
      </c>
      <c r="E5" s="30" t="str">
        <f t="shared" ref="E5:E9" si="2">MID(LEFT(D5,2),2,1)</f>
        <v>P</v>
      </c>
      <c r="F5" s="31" t="s">
        <v>46</v>
      </c>
      <c r="G5" s="31" t="s">
        <v>46</v>
      </c>
      <c r="H5" s="32" t="s">
        <v>162</v>
      </c>
      <c r="I5" s="23" t="s">
        <v>163</v>
      </c>
      <c r="J5" s="21"/>
      <c r="K5" s="31" t="s">
        <v>46</v>
      </c>
      <c r="L5" s="33" t="s">
        <v>46</v>
      </c>
      <c r="M5" s="30" t="str">
        <f>IF(E5="N",0, IF(AND(G5="P",F5="P",J5&gt;=15, K5="P", L5="P"), "PO", "NE"))</f>
        <v>NE</v>
      </c>
      <c r="N5" s="33" t="s">
        <v>46</v>
      </c>
      <c r="O5" s="34">
        <v>42860</v>
      </c>
      <c r="P5" s="35"/>
      <c r="Q5" s="40" t="s">
        <v>158</v>
      </c>
      <c r="R5" s="40" t="s">
        <v>159</v>
      </c>
      <c r="S5" s="31">
        <v>0</v>
      </c>
      <c r="U5" s="31">
        <v>0</v>
      </c>
      <c r="V5" s="31">
        <v>0</v>
      </c>
      <c r="W5" s="37">
        <v>0</v>
      </c>
      <c r="X5" s="60">
        <f t="shared" si="0"/>
        <v>0</v>
      </c>
    </row>
    <row r="6" spans="1:24" ht="51" x14ac:dyDescent="0.25">
      <c r="A6" s="28">
        <f t="shared" si="1"/>
        <v>4</v>
      </c>
      <c r="B6" s="29" t="s">
        <v>405</v>
      </c>
      <c r="C6" s="29" t="s">
        <v>156</v>
      </c>
      <c r="D6" s="29" t="s">
        <v>45</v>
      </c>
      <c r="E6" s="30" t="str">
        <f t="shared" si="2"/>
        <v>P</v>
      </c>
      <c r="F6" s="31" t="s">
        <v>46</v>
      </c>
      <c r="G6" s="31" t="s">
        <v>46</v>
      </c>
      <c r="H6" s="32" t="s">
        <v>164</v>
      </c>
      <c r="I6" s="23">
        <v>42922</v>
      </c>
      <c r="J6" s="21"/>
      <c r="K6" s="31" t="s">
        <v>46</v>
      </c>
      <c r="L6" s="33" t="s">
        <v>46</v>
      </c>
      <c r="M6" s="30" t="str">
        <f>IF(E6="N",0, IF(AND(G6="P",F6="P",J6&gt;=15, K6="P", L6="P"), "PO", "NE"))</f>
        <v>NE</v>
      </c>
      <c r="N6" s="33" t="s">
        <v>46</v>
      </c>
      <c r="O6" s="34">
        <v>42928</v>
      </c>
      <c r="P6" s="35"/>
      <c r="Q6" s="40" t="s">
        <v>158</v>
      </c>
      <c r="R6" s="40" t="s">
        <v>159</v>
      </c>
      <c r="S6" s="31">
        <v>0</v>
      </c>
      <c r="U6" s="31">
        <v>0</v>
      </c>
      <c r="V6" s="31">
        <v>0</v>
      </c>
      <c r="W6" s="37">
        <v>0</v>
      </c>
      <c r="X6" s="60">
        <f t="shared" si="0"/>
        <v>0</v>
      </c>
    </row>
    <row r="7" spans="1:24" ht="89.25" x14ac:dyDescent="0.25">
      <c r="A7" s="28">
        <f t="shared" si="1"/>
        <v>5</v>
      </c>
      <c r="B7" s="39" t="s">
        <v>406</v>
      </c>
      <c r="C7" s="29" t="s">
        <v>156</v>
      </c>
      <c r="D7" s="29" t="s">
        <v>45</v>
      </c>
      <c r="E7" s="30" t="str">
        <f t="shared" si="2"/>
        <v>P</v>
      </c>
      <c r="F7" s="31" t="s">
        <v>46</v>
      </c>
      <c r="G7" s="31" t="s">
        <v>46</v>
      </c>
      <c r="H7" s="32" t="s">
        <v>165</v>
      </c>
      <c r="I7" s="23">
        <v>42979</v>
      </c>
      <c r="J7" s="21"/>
      <c r="K7" s="31" t="s">
        <v>46</v>
      </c>
      <c r="L7" s="33" t="s">
        <v>46</v>
      </c>
      <c r="M7" s="30" t="str">
        <f>IF(E7="N",0, IF(AND(G7="P",F7="P",J7&gt;=15, K7="P", L7="P"), "PO", "NE"))</f>
        <v>NE</v>
      </c>
      <c r="N7" s="33" t="s">
        <v>46</v>
      </c>
      <c r="O7" s="34">
        <v>43017</v>
      </c>
      <c r="P7" s="35"/>
      <c r="Q7" s="40" t="s">
        <v>158</v>
      </c>
      <c r="R7" s="40" t="s">
        <v>166</v>
      </c>
      <c r="S7" s="31">
        <v>0</v>
      </c>
      <c r="U7" s="31">
        <v>0</v>
      </c>
      <c r="V7" s="31">
        <v>0</v>
      </c>
      <c r="W7" s="37">
        <v>0</v>
      </c>
      <c r="X7" s="60">
        <f t="shared" si="0"/>
        <v>0</v>
      </c>
    </row>
    <row r="8" spans="1:24" ht="51" x14ac:dyDescent="0.25">
      <c r="A8" s="28">
        <f t="shared" si="1"/>
        <v>6</v>
      </c>
      <c r="B8" s="39" t="s">
        <v>407</v>
      </c>
      <c r="C8" s="29" t="s">
        <v>156</v>
      </c>
      <c r="D8" s="29" t="s">
        <v>45</v>
      </c>
      <c r="E8" s="30" t="str">
        <f t="shared" si="2"/>
        <v>P</v>
      </c>
      <c r="F8" s="31" t="s">
        <v>46</v>
      </c>
      <c r="G8" s="31" t="s">
        <v>46</v>
      </c>
      <c r="H8" s="32">
        <v>43041</v>
      </c>
      <c r="I8" s="23" t="s">
        <v>167</v>
      </c>
      <c r="J8" s="21"/>
      <c r="K8" s="31" t="s">
        <v>46</v>
      </c>
      <c r="L8" s="33" t="s">
        <v>46</v>
      </c>
      <c r="M8" s="30" t="str">
        <f>IF(E8="N",0, IF(AND(G8="P",F8="P",J8&gt;=15, K8="P", L8="P"), "PO", "NE"))</f>
        <v>NE</v>
      </c>
      <c r="N8" s="31" t="s">
        <v>46</v>
      </c>
      <c r="O8" s="32" t="s">
        <v>168</v>
      </c>
      <c r="P8" s="42"/>
      <c r="Q8" s="40" t="s">
        <v>158</v>
      </c>
      <c r="R8" s="40" t="s">
        <v>166</v>
      </c>
      <c r="S8" s="31">
        <v>0</v>
      </c>
      <c r="U8" s="31">
        <v>0</v>
      </c>
      <c r="V8" s="31">
        <v>0</v>
      </c>
      <c r="W8" s="37">
        <v>0</v>
      </c>
      <c r="X8" s="60">
        <f t="shared" si="0"/>
        <v>0</v>
      </c>
    </row>
    <row r="9" spans="1:24" ht="51" x14ac:dyDescent="0.25">
      <c r="A9" s="28">
        <f t="shared" si="1"/>
        <v>7</v>
      </c>
      <c r="B9" s="39" t="s">
        <v>408</v>
      </c>
      <c r="C9" s="29" t="s">
        <v>156</v>
      </c>
      <c r="D9" s="29" t="s">
        <v>56</v>
      </c>
      <c r="E9" s="30" t="str">
        <f t="shared" si="2"/>
        <v>D</v>
      </c>
      <c r="F9" s="31" t="s">
        <v>46</v>
      </c>
      <c r="G9" s="31" t="s">
        <v>46</v>
      </c>
      <c r="H9" s="32" t="s">
        <v>169</v>
      </c>
      <c r="I9" s="23">
        <v>43076</v>
      </c>
      <c r="J9" s="21"/>
      <c r="K9" s="31" t="s">
        <v>46</v>
      </c>
      <c r="L9" s="33" t="s">
        <v>46</v>
      </c>
      <c r="M9" s="30" t="str">
        <f>IF(E9="N",0, IF(AND(G9="P",F9="P",J9&gt;=15, K9="P", L9="P"), "PO", "NE"))</f>
        <v>NE</v>
      </c>
      <c r="N9" s="31" t="s">
        <v>70</v>
      </c>
      <c r="O9" s="32"/>
      <c r="P9" s="42"/>
      <c r="Q9" s="40" t="s">
        <v>158</v>
      </c>
      <c r="R9" s="40" t="s">
        <v>159</v>
      </c>
      <c r="S9" s="31">
        <v>0</v>
      </c>
      <c r="U9" s="31">
        <v>0</v>
      </c>
      <c r="V9" s="31">
        <v>0</v>
      </c>
      <c r="W9" s="37">
        <v>0</v>
      </c>
      <c r="X9" s="60">
        <f t="shared" si="0"/>
        <v>0</v>
      </c>
    </row>
    <row r="10" spans="1:24" x14ac:dyDescent="0.25">
      <c r="S10">
        <f>SUM(S3:S9)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workbookViewId="0">
      <pane xSplit="2" topLeftCell="C1" activePane="topRight" state="frozen"/>
      <selection activeCell="A5" sqref="A5"/>
      <selection pane="topRight" activeCell="B12" sqref="B12"/>
    </sheetView>
  </sheetViews>
  <sheetFormatPr defaultColWidth="11.42578125" defaultRowHeight="15" x14ac:dyDescent="0.25"/>
  <cols>
    <col min="1" max="1" width="7.28515625" customWidth="1"/>
    <col min="2" max="2" width="25.140625" style="1" customWidth="1"/>
  </cols>
  <sheetData>
    <row r="1" spans="1:23" ht="89.25" x14ac:dyDescent="0.25">
      <c r="A1" s="99" t="s">
        <v>0</v>
      </c>
      <c r="B1" s="99" t="s">
        <v>1</v>
      </c>
      <c r="C1" s="99" t="s">
        <v>2</v>
      </c>
      <c r="D1" s="99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 t="s">
        <v>8</v>
      </c>
      <c r="J1" s="99" t="s">
        <v>9</v>
      </c>
      <c r="K1" s="99" t="s">
        <v>10</v>
      </c>
      <c r="L1" s="99" t="s">
        <v>11</v>
      </c>
      <c r="M1" s="99" t="s">
        <v>374</v>
      </c>
      <c r="N1" s="99" t="s">
        <v>12</v>
      </c>
      <c r="O1" s="101" t="s">
        <v>13</v>
      </c>
      <c r="P1" s="101" t="s">
        <v>14</v>
      </c>
      <c r="Q1" s="99" t="s">
        <v>15</v>
      </c>
      <c r="R1" s="99" t="s">
        <v>16</v>
      </c>
      <c r="S1" s="99" t="s">
        <v>17</v>
      </c>
      <c r="T1" s="99" t="s">
        <v>18</v>
      </c>
      <c r="U1" s="99" t="s">
        <v>19</v>
      </c>
      <c r="V1" s="99" t="s">
        <v>20</v>
      </c>
      <c r="W1" s="99" t="s">
        <v>21</v>
      </c>
    </row>
    <row r="2" spans="1:23" x14ac:dyDescent="0.25">
      <c r="A2" s="103"/>
      <c r="B2" s="104" t="s">
        <v>22</v>
      </c>
      <c r="C2" s="103" t="s">
        <v>23</v>
      </c>
      <c r="D2" s="103" t="s">
        <v>24</v>
      </c>
      <c r="E2" s="103" t="s">
        <v>25</v>
      </c>
      <c r="F2" s="103" t="s">
        <v>26</v>
      </c>
      <c r="G2" s="103" t="s">
        <v>27</v>
      </c>
      <c r="H2" s="104" t="s">
        <v>28</v>
      </c>
      <c r="I2" s="104" t="s">
        <v>29</v>
      </c>
      <c r="J2" s="104" t="s">
        <v>30</v>
      </c>
      <c r="K2" s="104" t="s">
        <v>31</v>
      </c>
      <c r="L2" s="104" t="s">
        <v>32</v>
      </c>
      <c r="M2" s="104" t="s">
        <v>33</v>
      </c>
      <c r="N2" s="104" t="s">
        <v>34</v>
      </c>
      <c r="O2" s="103" t="s">
        <v>35</v>
      </c>
      <c r="P2" s="104" t="s">
        <v>36</v>
      </c>
      <c r="Q2" s="104" t="s">
        <v>37</v>
      </c>
      <c r="R2" s="104" t="s">
        <v>38</v>
      </c>
      <c r="S2" s="104" t="s">
        <v>39</v>
      </c>
      <c r="T2" s="104" t="s">
        <v>40</v>
      </c>
      <c r="U2" s="104" t="s">
        <v>41</v>
      </c>
      <c r="V2" s="104" t="s">
        <v>42</v>
      </c>
      <c r="W2" s="104" t="s">
        <v>43</v>
      </c>
    </row>
    <row r="3" spans="1:23" ht="63.75" x14ac:dyDescent="0.25">
      <c r="A3" s="19">
        <v>1</v>
      </c>
      <c r="B3" s="142" t="s">
        <v>410</v>
      </c>
      <c r="C3" s="20" t="s">
        <v>170</v>
      </c>
      <c r="D3" s="20" t="s">
        <v>56</v>
      </c>
      <c r="E3" s="21" t="str">
        <f>MID(LEFT(D3,2),2,1)</f>
        <v>D</v>
      </c>
      <c r="F3" s="22" t="s">
        <v>46</v>
      </c>
      <c r="G3" s="22" t="s">
        <v>46</v>
      </c>
      <c r="H3" s="23">
        <v>42768</v>
      </c>
      <c r="I3" s="23" t="s">
        <v>171</v>
      </c>
      <c r="J3" s="21">
        <v>15</v>
      </c>
      <c r="K3" s="22" t="s">
        <v>46</v>
      </c>
      <c r="L3" s="22" t="s">
        <v>46</v>
      </c>
      <c r="M3" s="30" t="s">
        <v>123</v>
      </c>
      <c r="N3" s="24" t="s">
        <v>46</v>
      </c>
      <c r="O3" s="25" t="s">
        <v>172</v>
      </c>
      <c r="P3" s="26"/>
      <c r="Q3" s="59" t="s">
        <v>173</v>
      </c>
      <c r="R3" s="59" t="s">
        <v>174</v>
      </c>
      <c r="S3" s="22">
        <v>14</v>
      </c>
      <c r="T3" s="22">
        <v>7</v>
      </c>
      <c r="U3" s="22">
        <v>5</v>
      </c>
      <c r="V3" s="27">
        <v>16</v>
      </c>
      <c r="W3" s="24">
        <f>SUM(T3:V3)</f>
        <v>28</v>
      </c>
    </row>
    <row r="4" spans="1:23" ht="63.75" x14ac:dyDescent="0.25">
      <c r="A4" s="28">
        <f>A3+1</f>
        <v>2</v>
      </c>
      <c r="B4" s="29" t="s">
        <v>409</v>
      </c>
      <c r="C4" s="29" t="s">
        <v>170</v>
      </c>
      <c r="D4" s="29" t="s">
        <v>56</v>
      </c>
      <c r="E4" s="30" t="str">
        <f>MID(LEFT(D4,2),2,1)</f>
        <v>D</v>
      </c>
      <c r="F4" s="31" t="s">
        <v>46</v>
      </c>
      <c r="G4" s="31" t="s">
        <v>46</v>
      </c>
      <c r="H4" s="32">
        <v>42821</v>
      </c>
      <c r="I4" s="32" t="s">
        <v>161</v>
      </c>
      <c r="J4" s="30">
        <v>15</v>
      </c>
      <c r="K4" s="31" t="s">
        <v>46</v>
      </c>
      <c r="L4" s="33" t="s">
        <v>46</v>
      </c>
      <c r="M4" s="30" t="s">
        <v>123</v>
      </c>
      <c r="N4" s="33" t="s">
        <v>46</v>
      </c>
      <c r="O4" s="34" t="s">
        <v>175</v>
      </c>
      <c r="P4" s="35"/>
      <c r="Q4" s="40" t="s">
        <v>173</v>
      </c>
      <c r="R4" s="36" t="s">
        <v>174</v>
      </c>
      <c r="S4" s="31">
        <v>1</v>
      </c>
      <c r="T4" s="31">
        <v>4</v>
      </c>
      <c r="U4" s="31">
        <v>1</v>
      </c>
      <c r="V4" s="37">
        <v>5</v>
      </c>
      <c r="W4" s="33">
        <f t="shared" ref="W4:W11" si="0">SUM(T4:V4)</f>
        <v>10</v>
      </c>
    </row>
    <row r="5" spans="1:23" ht="76.5" x14ac:dyDescent="0.25">
      <c r="A5" s="28">
        <f t="shared" ref="A5:A11" si="1">A4+1</f>
        <v>3</v>
      </c>
      <c r="B5" s="29" t="s">
        <v>411</v>
      </c>
      <c r="C5" s="29" t="s">
        <v>176</v>
      </c>
      <c r="D5" s="29" t="s">
        <v>45</v>
      </c>
      <c r="E5" s="30" t="str">
        <f t="shared" ref="E5:E11" si="2">MID(LEFT(D5,2),2,1)</f>
        <v>P</v>
      </c>
      <c r="F5" s="31" t="s">
        <v>46</v>
      </c>
      <c r="G5" s="31" t="s">
        <v>46</v>
      </c>
      <c r="H5" s="32" t="s">
        <v>177</v>
      </c>
      <c r="I5" s="32">
        <v>42846</v>
      </c>
      <c r="J5" s="30">
        <v>15</v>
      </c>
      <c r="K5" s="31" t="s">
        <v>46</v>
      </c>
      <c r="L5" s="33" t="s">
        <v>46</v>
      </c>
      <c r="M5" s="30" t="s">
        <v>123</v>
      </c>
      <c r="N5" s="33" t="s">
        <v>46</v>
      </c>
      <c r="O5" s="34" t="s">
        <v>178</v>
      </c>
      <c r="P5" s="35"/>
      <c r="Q5" s="40" t="s">
        <v>179</v>
      </c>
      <c r="R5" s="36" t="s">
        <v>174</v>
      </c>
      <c r="S5" s="31">
        <v>11</v>
      </c>
      <c r="T5" s="31">
        <v>16</v>
      </c>
      <c r="U5" s="31">
        <v>9</v>
      </c>
      <c r="V5" s="37">
        <v>49</v>
      </c>
      <c r="W5" s="33">
        <f t="shared" si="0"/>
        <v>74</v>
      </c>
    </row>
    <row r="6" spans="1:23" ht="89.25" x14ac:dyDescent="0.25">
      <c r="A6" s="28">
        <f t="shared" si="1"/>
        <v>4</v>
      </c>
      <c r="B6" s="29" t="s">
        <v>412</v>
      </c>
      <c r="C6" s="29" t="s">
        <v>176</v>
      </c>
      <c r="D6" s="29" t="s">
        <v>53</v>
      </c>
      <c r="E6" s="30" t="str">
        <f t="shared" si="2"/>
        <v>D</v>
      </c>
      <c r="F6" s="31" t="s">
        <v>46</v>
      </c>
      <c r="G6" s="31" t="s">
        <v>46</v>
      </c>
      <c r="H6" s="32" t="s">
        <v>180</v>
      </c>
      <c r="I6" s="32">
        <v>42894</v>
      </c>
      <c r="J6" s="30">
        <v>15</v>
      </c>
      <c r="K6" s="31" t="s">
        <v>46</v>
      </c>
      <c r="L6" s="33" t="s">
        <v>46</v>
      </c>
      <c r="M6" s="30" t="s">
        <v>123</v>
      </c>
      <c r="N6" s="33" t="s">
        <v>46</v>
      </c>
      <c r="O6" s="34" t="s">
        <v>181</v>
      </c>
      <c r="P6" s="35"/>
      <c r="Q6" s="40" t="s">
        <v>182</v>
      </c>
      <c r="R6" s="40" t="s">
        <v>183</v>
      </c>
      <c r="S6" s="31"/>
      <c r="T6" s="31"/>
      <c r="U6" s="31"/>
      <c r="V6" s="37"/>
      <c r="W6" s="33">
        <f t="shared" si="0"/>
        <v>0</v>
      </c>
    </row>
    <row r="7" spans="1:23" ht="51" x14ac:dyDescent="0.25">
      <c r="A7" s="28">
        <f t="shared" si="1"/>
        <v>5</v>
      </c>
      <c r="B7" s="39" t="s">
        <v>413</v>
      </c>
      <c r="C7" s="29" t="s">
        <v>176</v>
      </c>
      <c r="D7" s="29" t="s">
        <v>45</v>
      </c>
      <c r="E7" s="30" t="str">
        <f t="shared" si="2"/>
        <v>P</v>
      </c>
      <c r="F7" s="31" t="s">
        <v>46</v>
      </c>
      <c r="G7" s="31" t="s">
        <v>46</v>
      </c>
      <c r="H7" s="32">
        <v>42878</v>
      </c>
      <c r="I7" s="32" t="s">
        <v>178</v>
      </c>
      <c r="J7" s="30">
        <v>15</v>
      </c>
      <c r="K7" s="31" t="s">
        <v>46</v>
      </c>
      <c r="L7" s="33" t="s">
        <v>46</v>
      </c>
      <c r="M7" s="30" t="s">
        <v>123</v>
      </c>
      <c r="N7" s="33" t="s">
        <v>46</v>
      </c>
      <c r="O7" s="34" t="s">
        <v>90</v>
      </c>
      <c r="P7" s="35"/>
      <c r="Q7" s="40" t="s">
        <v>184</v>
      </c>
      <c r="R7" s="40" t="s">
        <v>185</v>
      </c>
      <c r="S7" s="31">
        <v>0</v>
      </c>
      <c r="T7" s="31">
        <v>0</v>
      </c>
      <c r="U7" s="31">
        <v>0</v>
      </c>
      <c r="V7" s="37">
        <v>0</v>
      </c>
      <c r="W7" s="33">
        <f t="shared" si="0"/>
        <v>0</v>
      </c>
    </row>
    <row r="8" spans="1:23" ht="140.25" x14ac:dyDescent="0.25">
      <c r="A8" s="28">
        <f t="shared" si="1"/>
        <v>6</v>
      </c>
      <c r="B8" s="39" t="s">
        <v>414</v>
      </c>
      <c r="C8" s="29" t="s">
        <v>176</v>
      </c>
      <c r="D8" s="29" t="s">
        <v>53</v>
      </c>
      <c r="E8" s="30" t="str">
        <f t="shared" si="2"/>
        <v>D</v>
      </c>
      <c r="F8" s="31" t="s">
        <v>46</v>
      </c>
      <c r="G8" s="31" t="s">
        <v>46</v>
      </c>
      <c r="H8" s="105">
        <v>42922</v>
      </c>
      <c r="I8" s="32">
        <v>42942</v>
      </c>
      <c r="J8" s="30">
        <f>NETWORKDAYS(H8,I8)</f>
        <v>15</v>
      </c>
      <c r="K8" s="31" t="s">
        <v>46</v>
      </c>
      <c r="L8" s="33" t="s">
        <v>70</v>
      </c>
      <c r="M8" s="30" t="s">
        <v>123</v>
      </c>
      <c r="N8" s="31" t="s">
        <v>70</v>
      </c>
      <c r="O8" s="32"/>
      <c r="P8" s="42"/>
      <c r="Q8" s="40" t="s">
        <v>182</v>
      </c>
      <c r="R8" s="40" t="s">
        <v>186</v>
      </c>
      <c r="S8" s="31"/>
      <c r="T8" s="31"/>
      <c r="U8" s="31"/>
      <c r="V8" s="37">
        <v>0</v>
      </c>
      <c r="W8" s="33">
        <f t="shared" si="0"/>
        <v>0</v>
      </c>
    </row>
    <row r="9" spans="1:23" ht="51" x14ac:dyDescent="0.25">
      <c r="A9" s="28">
        <f t="shared" si="1"/>
        <v>7</v>
      </c>
      <c r="B9" s="39" t="s">
        <v>415</v>
      </c>
      <c r="C9" s="29" t="s">
        <v>176</v>
      </c>
      <c r="D9" s="29" t="s">
        <v>56</v>
      </c>
      <c r="E9" s="30" t="str">
        <f t="shared" si="2"/>
        <v>D</v>
      </c>
      <c r="F9" s="31" t="s">
        <v>46</v>
      </c>
      <c r="G9" s="31" t="s">
        <v>46</v>
      </c>
      <c r="H9" s="32">
        <v>43028</v>
      </c>
      <c r="I9" s="32">
        <v>43048</v>
      </c>
      <c r="J9" s="30">
        <f>NETWORKDAYS(H9,I9)</f>
        <v>15</v>
      </c>
      <c r="K9" s="31" t="s">
        <v>46</v>
      </c>
      <c r="L9" s="33" t="s">
        <v>46</v>
      </c>
      <c r="M9" s="30" t="s">
        <v>123</v>
      </c>
      <c r="N9" s="31" t="s">
        <v>46</v>
      </c>
      <c r="O9" s="32" t="s">
        <v>187</v>
      </c>
      <c r="P9" s="42"/>
      <c r="Q9" s="40" t="s">
        <v>173</v>
      </c>
      <c r="R9" s="40" t="s">
        <v>186</v>
      </c>
      <c r="S9" s="31">
        <v>12</v>
      </c>
      <c r="T9" s="31"/>
      <c r="U9" s="31"/>
      <c r="V9" s="37"/>
      <c r="W9" s="33"/>
    </row>
    <row r="10" spans="1:23" ht="89.25" x14ac:dyDescent="0.25">
      <c r="A10" s="28">
        <f t="shared" si="1"/>
        <v>8</v>
      </c>
      <c r="B10" s="39" t="s">
        <v>416</v>
      </c>
      <c r="C10" s="20" t="s">
        <v>170</v>
      </c>
      <c r="D10" s="29" t="s">
        <v>45</v>
      </c>
      <c r="E10" s="30" t="str">
        <f t="shared" si="2"/>
        <v>P</v>
      </c>
      <c r="F10" s="31" t="s">
        <v>46</v>
      </c>
      <c r="G10" s="31" t="s">
        <v>46</v>
      </c>
      <c r="H10" s="32">
        <v>43053</v>
      </c>
      <c r="I10" s="32">
        <v>43073</v>
      </c>
      <c r="J10" s="60">
        <f>NETWORKDAYS(H10,I10)</f>
        <v>15</v>
      </c>
      <c r="K10" s="31" t="s">
        <v>46</v>
      </c>
      <c r="L10" s="31" t="s">
        <v>46</v>
      </c>
      <c r="M10" s="30" t="s">
        <v>123</v>
      </c>
      <c r="N10" s="33" t="s">
        <v>46</v>
      </c>
      <c r="O10" s="34" t="s">
        <v>187</v>
      </c>
      <c r="P10" s="42"/>
      <c r="Q10" s="38" t="s">
        <v>188</v>
      </c>
      <c r="R10" s="38" t="s">
        <v>189</v>
      </c>
      <c r="S10" s="31">
        <v>0</v>
      </c>
      <c r="T10" s="31">
        <v>0</v>
      </c>
      <c r="U10" s="31">
        <v>0</v>
      </c>
      <c r="V10" s="37">
        <v>0</v>
      </c>
      <c r="W10" s="33">
        <f t="shared" si="0"/>
        <v>0</v>
      </c>
    </row>
    <row r="11" spans="1:23" ht="63.75" x14ac:dyDescent="0.25">
      <c r="A11" s="28">
        <f t="shared" si="1"/>
        <v>9</v>
      </c>
      <c r="B11" s="29" t="s">
        <v>417</v>
      </c>
      <c r="C11" s="29" t="s">
        <v>170</v>
      </c>
      <c r="D11" s="29" t="s">
        <v>56</v>
      </c>
      <c r="E11" s="30" t="str">
        <f t="shared" si="2"/>
        <v>D</v>
      </c>
      <c r="F11" s="72" t="s">
        <v>46</v>
      </c>
      <c r="G11" s="31" t="s">
        <v>46</v>
      </c>
      <c r="H11" s="32" t="s">
        <v>190</v>
      </c>
      <c r="I11" s="32">
        <v>43084</v>
      </c>
      <c r="J11" s="60">
        <v>15</v>
      </c>
      <c r="K11" s="31" t="s">
        <v>46</v>
      </c>
      <c r="L11" s="31" t="s">
        <v>70</v>
      </c>
      <c r="M11" s="30" t="s">
        <v>123</v>
      </c>
      <c r="N11" s="31" t="s">
        <v>70</v>
      </c>
      <c r="O11" s="32"/>
      <c r="P11" s="42"/>
      <c r="Q11" s="38" t="s">
        <v>191</v>
      </c>
      <c r="R11" s="38" t="s">
        <v>192</v>
      </c>
      <c r="S11" s="31">
        <f>SUM(S3:S10)</f>
        <v>38</v>
      </c>
      <c r="T11" s="31"/>
      <c r="U11" s="31"/>
      <c r="V11" s="37"/>
      <c r="W11" s="33">
        <f t="shared" si="0"/>
        <v>0</v>
      </c>
    </row>
    <row r="12" spans="1:23" x14ac:dyDescent="0.25">
      <c r="T12">
        <f>SUM(T3:T11)</f>
        <v>27</v>
      </c>
      <c r="U12">
        <f>SUM(U3:U11)</f>
        <v>15</v>
      </c>
      <c r="V12">
        <f>SUM(V3:V11)</f>
        <v>70</v>
      </c>
      <c r="W12" s="109">
        <f>SUM(T12:V12)</f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opLeftCell="A7" workbookViewId="0">
      <selection activeCell="B9" sqref="B9"/>
    </sheetView>
  </sheetViews>
  <sheetFormatPr defaultColWidth="11.42578125" defaultRowHeight="15" x14ac:dyDescent="0.25"/>
  <cols>
    <col min="1" max="1" width="7.42578125" customWidth="1"/>
    <col min="2" max="2" width="16.5703125" customWidth="1"/>
  </cols>
  <sheetData>
    <row r="1" spans="1:24" ht="89.25" x14ac:dyDescent="0.25">
      <c r="A1" s="99" t="s">
        <v>0</v>
      </c>
      <c r="B1" s="99" t="s">
        <v>1</v>
      </c>
      <c r="C1" s="99" t="s">
        <v>2</v>
      </c>
      <c r="D1" s="99" t="s">
        <v>3</v>
      </c>
      <c r="E1" s="100" t="s">
        <v>4</v>
      </c>
      <c r="F1" s="100" t="s">
        <v>5</v>
      </c>
      <c r="G1" s="100" t="s">
        <v>6</v>
      </c>
      <c r="H1" s="101" t="s">
        <v>7</v>
      </c>
      <c r="I1" s="101" t="s">
        <v>8</v>
      </c>
      <c r="J1" s="99" t="s">
        <v>9</v>
      </c>
      <c r="K1" s="99" t="s">
        <v>10</v>
      </c>
      <c r="L1" s="99" t="s">
        <v>11</v>
      </c>
      <c r="M1" s="99" t="s">
        <v>374</v>
      </c>
      <c r="N1" s="99" t="s">
        <v>12</v>
      </c>
      <c r="O1" s="101" t="s">
        <v>13</v>
      </c>
      <c r="P1" s="101" t="s">
        <v>14</v>
      </c>
      <c r="Q1" s="99" t="s">
        <v>15</v>
      </c>
      <c r="R1" s="99" t="s">
        <v>16</v>
      </c>
      <c r="S1" s="99" t="s">
        <v>17</v>
      </c>
      <c r="T1" s="102" t="s">
        <v>102</v>
      </c>
      <c r="U1" s="99" t="s">
        <v>18</v>
      </c>
      <c r="V1" s="99" t="s">
        <v>19</v>
      </c>
      <c r="W1" s="99" t="s">
        <v>20</v>
      </c>
      <c r="X1" s="99" t="s">
        <v>21</v>
      </c>
    </row>
    <row r="2" spans="1:24" x14ac:dyDescent="0.25">
      <c r="A2" s="103"/>
      <c r="B2" s="104" t="s">
        <v>22</v>
      </c>
      <c r="C2" s="103" t="s">
        <v>23</v>
      </c>
      <c r="D2" s="103" t="s">
        <v>24</v>
      </c>
      <c r="E2" s="103" t="s">
        <v>25</v>
      </c>
      <c r="F2" s="103" t="s">
        <v>26</v>
      </c>
      <c r="G2" s="103" t="s">
        <v>27</v>
      </c>
      <c r="H2" s="104" t="s">
        <v>28</v>
      </c>
      <c r="I2" s="104" t="s">
        <v>29</v>
      </c>
      <c r="J2" s="104" t="s">
        <v>30</v>
      </c>
      <c r="K2" s="104" t="s">
        <v>31</v>
      </c>
      <c r="L2" s="104" t="s">
        <v>32</v>
      </c>
      <c r="M2" s="104" t="s">
        <v>33</v>
      </c>
      <c r="N2" s="104" t="s">
        <v>34</v>
      </c>
      <c r="O2" s="103" t="s">
        <v>35</v>
      </c>
      <c r="P2" s="104" t="s">
        <v>36</v>
      </c>
      <c r="Q2" s="104" t="s">
        <v>37</v>
      </c>
      <c r="R2" s="104" t="s">
        <v>38</v>
      </c>
      <c r="S2" s="104" t="s">
        <v>39</v>
      </c>
      <c r="U2" s="104" t="s">
        <v>40</v>
      </c>
      <c r="V2" s="104" t="s">
        <v>41</v>
      </c>
      <c r="W2" s="104" t="s">
        <v>42</v>
      </c>
      <c r="X2" s="104" t="s">
        <v>43</v>
      </c>
    </row>
    <row r="3" spans="1:24" ht="102" x14ac:dyDescent="0.25">
      <c r="A3" s="19">
        <v>1</v>
      </c>
      <c r="B3" s="20" t="s">
        <v>418</v>
      </c>
      <c r="C3" s="20" t="s">
        <v>193</v>
      </c>
      <c r="D3" s="20" t="s">
        <v>45</v>
      </c>
      <c r="E3" s="21" t="str">
        <f>MID(LEFT(D3,2),2,1)</f>
        <v>P</v>
      </c>
      <c r="F3" s="22" t="s">
        <v>46</v>
      </c>
      <c r="G3" s="22" t="s">
        <v>46</v>
      </c>
      <c r="H3" s="23">
        <v>42809</v>
      </c>
      <c r="I3" s="23">
        <v>42829</v>
      </c>
      <c r="J3" s="21">
        <f>NETWORKDAYS(H3,I3)</f>
        <v>15</v>
      </c>
      <c r="K3" s="22" t="s">
        <v>46</v>
      </c>
      <c r="L3" s="22" t="s">
        <v>46</v>
      </c>
      <c r="M3" s="30" t="str">
        <f t="shared" ref="M3:M8" si="0">IF(E3="N",0, IF(AND(G3="P",F3="P",J3&gt;=15, K3="P", L3="P"), "PO", "NE"))</f>
        <v>NE</v>
      </c>
      <c r="N3" s="24" t="s">
        <v>46</v>
      </c>
      <c r="O3" s="25" t="s">
        <v>194</v>
      </c>
      <c r="P3" s="26"/>
      <c r="Q3" s="59" t="s">
        <v>195</v>
      </c>
      <c r="R3" s="59" t="s">
        <v>196</v>
      </c>
      <c r="S3" s="22">
        <v>69</v>
      </c>
      <c r="U3" s="22">
        <v>13</v>
      </c>
      <c r="V3" s="22">
        <v>0</v>
      </c>
      <c r="W3" s="27">
        <v>16</v>
      </c>
      <c r="X3" s="78">
        <f>SUM(U3:W3)</f>
        <v>29</v>
      </c>
    </row>
    <row r="4" spans="1:24" ht="89.25" x14ac:dyDescent="0.25">
      <c r="A4" s="28">
        <v>2</v>
      </c>
      <c r="B4" s="29" t="s">
        <v>197</v>
      </c>
      <c r="C4" s="29" t="s">
        <v>193</v>
      </c>
      <c r="D4" s="29" t="s">
        <v>56</v>
      </c>
      <c r="E4" s="30" t="str">
        <f>MID(LEFT(D4,2),2,1)</f>
        <v>D</v>
      </c>
      <c r="F4" s="31" t="s">
        <v>46</v>
      </c>
      <c r="G4" s="31" t="s">
        <v>46</v>
      </c>
      <c r="H4" s="32">
        <v>42829</v>
      </c>
      <c r="I4" s="32">
        <v>42849</v>
      </c>
      <c r="J4" s="30">
        <f>NETWORKDAYS(H4,I4)</f>
        <v>15</v>
      </c>
      <c r="K4" s="31" t="s">
        <v>46</v>
      </c>
      <c r="L4" s="33" t="s">
        <v>46</v>
      </c>
      <c r="M4" s="30" t="str">
        <f t="shared" si="0"/>
        <v>NE</v>
      </c>
      <c r="N4" s="33" t="s">
        <v>46</v>
      </c>
      <c r="O4" s="34">
        <v>43014</v>
      </c>
      <c r="P4" s="35"/>
      <c r="Q4" s="40" t="s">
        <v>198</v>
      </c>
      <c r="R4" s="36" t="s">
        <v>196</v>
      </c>
      <c r="S4" s="31">
        <v>29</v>
      </c>
      <c r="U4" s="31">
        <v>4</v>
      </c>
      <c r="V4" s="31">
        <v>0</v>
      </c>
      <c r="W4" s="37">
        <v>15</v>
      </c>
      <c r="X4" s="60">
        <f t="shared" ref="X4:X8" si="1">SUM(U4:W4)</f>
        <v>19</v>
      </c>
    </row>
    <row r="5" spans="1:24" ht="102" x14ac:dyDescent="0.25">
      <c r="A5" s="28">
        <v>3</v>
      </c>
      <c r="B5" s="29" t="s">
        <v>419</v>
      </c>
      <c r="C5" s="29" t="s">
        <v>193</v>
      </c>
      <c r="D5" s="29" t="s">
        <v>45</v>
      </c>
      <c r="E5" s="30" t="str">
        <f t="shared" ref="E5:E8" si="2">MID(LEFT(D5,2),2,1)</f>
        <v>P</v>
      </c>
      <c r="F5" s="31" t="s">
        <v>46</v>
      </c>
      <c r="G5" s="31" t="s">
        <v>46</v>
      </c>
      <c r="H5" s="32">
        <v>42901</v>
      </c>
      <c r="I5" s="32">
        <v>42921</v>
      </c>
      <c r="J5" s="30">
        <f t="shared" ref="J5:J8" si="3">NETWORKDAYS(H5,I5)</f>
        <v>15</v>
      </c>
      <c r="K5" s="31" t="s">
        <v>46</v>
      </c>
      <c r="L5" s="33" t="s">
        <v>46</v>
      </c>
      <c r="M5" s="30" t="str">
        <f t="shared" si="0"/>
        <v>NE</v>
      </c>
      <c r="N5" s="33" t="s">
        <v>46</v>
      </c>
      <c r="O5" s="34" t="s">
        <v>199</v>
      </c>
      <c r="P5" s="35"/>
      <c r="Q5" s="40" t="s">
        <v>198</v>
      </c>
      <c r="R5" s="36" t="s">
        <v>196</v>
      </c>
      <c r="S5" s="31">
        <v>70</v>
      </c>
      <c r="U5" s="31">
        <v>2</v>
      </c>
      <c r="V5" s="31">
        <v>5</v>
      </c>
      <c r="W5" s="37">
        <v>26</v>
      </c>
      <c r="X5" s="60">
        <f t="shared" si="1"/>
        <v>33</v>
      </c>
    </row>
    <row r="6" spans="1:24" ht="153" x14ac:dyDescent="0.25">
      <c r="A6" s="28">
        <v>4</v>
      </c>
      <c r="B6" s="29" t="s">
        <v>420</v>
      </c>
      <c r="C6" s="29" t="s">
        <v>193</v>
      </c>
      <c r="D6" s="29" t="s">
        <v>67</v>
      </c>
      <c r="E6" s="30" t="str">
        <f t="shared" si="2"/>
        <v>D</v>
      </c>
      <c r="F6" s="31" t="s">
        <v>46</v>
      </c>
      <c r="G6" s="31" t="s">
        <v>46</v>
      </c>
      <c r="H6" s="32">
        <v>42926</v>
      </c>
      <c r="I6" s="32">
        <v>42944</v>
      </c>
      <c r="J6" s="30">
        <f t="shared" si="3"/>
        <v>15</v>
      </c>
      <c r="K6" s="31" t="s">
        <v>46</v>
      </c>
      <c r="L6" s="33" t="s">
        <v>46</v>
      </c>
      <c r="M6" s="30" t="str">
        <f t="shared" si="0"/>
        <v>NE</v>
      </c>
      <c r="N6" s="33" t="s">
        <v>70</v>
      </c>
      <c r="O6" s="34"/>
      <c r="P6" s="35"/>
      <c r="Q6" s="40" t="s">
        <v>198</v>
      </c>
      <c r="R6" s="36" t="s">
        <v>200</v>
      </c>
      <c r="S6" s="31">
        <v>77</v>
      </c>
      <c r="U6" s="31">
        <v>4</v>
      </c>
      <c r="V6" s="31">
        <v>7</v>
      </c>
      <c r="W6" s="37">
        <v>10</v>
      </c>
      <c r="X6" s="60">
        <f t="shared" si="1"/>
        <v>21</v>
      </c>
    </row>
    <row r="7" spans="1:24" ht="102" x14ac:dyDescent="0.25">
      <c r="A7" s="28">
        <v>5</v>
      </c>
      <c r="B7" s="39" t="s">
        <v>421</v>
      </c>
      <c r="C7" s="29" t="s">
        <v>193</v>
      </c>
      <c r="D7" s="29" t="s">
        <v>67</v>
      </c>
      <c r="E7" s="30" t="str">
        <f t="shared" si="2"/>
        <v>D</v>
      </c>
      <c r="F7" s="31" t="s">
        <v>46</v>
      </c>
      <c r="G7" s="31" t="s">
        <v>46</v>
      </c>
      <c r="H7" s="32">
        <v>42956</v>
      </c>
      <c r="I7" s="32">
        <v>42976</v>
      </c>
      <c r="J7" s="30">
        <f t="shared" si="3"/>
        <v>15</v>
      </c>
      <c r="K7" s="31" t="s">
        <v>46</v>
      </c>
      <c r="L7" s="33" t="s">
        <v>46</v>
      </c>
      <c r="M7" s="30" t="str">
        <f t="shared" si="0"/>
        <v>NE</v>
      </c>
      <c r="N7" s="33" t="s">
        <v>70</v>
      </c>
      <c r="O7" s="34"/>
      <c r="P7" s="35"/>
      <c r="Q7" s="40" t="s">
        <v>198</v>
      </c>
      <c r="R7" s="40" t="s">
        <v>196</v>
      </c>
      <c r="S7" s="31">
        <v>95</v>
      </c>
      <c r="U7" s="31">
        <v>4</v>
      </c>
      <c r="V7" s="31">
        <v>1</v>
      </c>
      <c r="W7" s="37">
        <v>2</v>
      </c>
      <c r="X7" s="60">
        <f t="shared" si="1"/>
        <v>7</v>
      </c>
    </row>
    <row r="8" spans="1:24" ht="102" x14ac:dyDescent="0.25">
      <c r="A8" s="28">
        <v>6</v>
      </c>
      <c r="B8" s="39" t="s">
        <v>422</v>
      </c>
      <c r="C8" s="29" t="s">
        <v>193</v>
      </c>
      <c r="D8" s="29" t="s">
        <v>56</v>
      </c>
      <c r="E8" s="30" t="str">
        <f t="shared" si="2"/>
        <v>D</v>
      </c>
      <c r="F8" s="31" t="s">
        <v>46</v>
      </c>
      <c r="G8" s="31" t="s">
        <v>46</v>
      </c>
      <c r="H8" s="32">
        <v>43042</v>
      </c>
      <c r="I8" s="32">
        <v>43062</v>
      </c>
      <c r="J8" s="30">
        <f t="shared" si="3"/>
        <v>15</v>
      </c>
      <c r="K8" s="31" t="s">
        <v>46</v>
      </c>
      <c r="L8" s="33" t="s">
        <v>46</v>
      </c>
      <c r="M8" s="30" t="str">
        <f t="shared" si="0"/>
        <v>NE</v>
      </c>
      <c r="N8" s="31" t="s">
        <v>70</v>
      </c>
      <c r="O8" s="32"/>
      <c r="P8" s="42"/>
      <c r="Q8" s="40" t="s">
        <v>198</v>
      </c>
      <c r="R8" s="40" t="s">
        <v>196</v>
      </c>
      <c r="S8" s="31">
        <v>43</v>
      </c>
      <c r="U8" s="31">
        <v>14</v>
      </c>
      <c r="V8" s="31">
        <v>3</v>
      </c>
      <c r="W8" s="37">
        <v>70</v>
      </c>
      <c r="X8" s="60">
        <f t="shared" si="1"/>
        <v>87</v>
      </c>
    </row>
    <row r="9" spans="1:24" x14ac:dyDescent="0.25">
      <c r="S9">
        <f>SUM(S3:S8)</f>
        <v>383</v>
      </c>
      <c r="U9">
        <f>SUM(U3:U8)</f>
        <v>41</v>
      </c>
      <c r="V9">
        <f>SUM(V3:V8)</f>
        <v>16</v>
      </c>
      <c r="W9">
        <f>SUM(W3:W8)</f>
        <v>139</v>
      </c>
      <c r="X9" s="108">
        <f>SUM(U9:W9)</f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KDU</vt:lpstr>
      <vt:lpstr>MER</vt:lpstr>
      <vt:lpstr>MTI</vt:lpstr>
      <vt:lpstr>MRSZ</vt:lpstr>
      <vt:lpstr>MUP</vt:lpstr>
      <vt:lpstr>MSPP</vt:lpstr>
      <vt:lpstr>MKBS</vt:lpstr>
      <vt:lpstr>Ministarstvo Finansija</vt:lpstr>
      <vt:lpstr>MALS</vt:lpstr>
      <vt:lpstr>MI</vt:lpstr>
      <vt:lpstr>MJA</vt:lpstr>
      <vt:lpstr>KP Raporti vjetor</vt:lpstr>
      <vt:lpstr>SRC Indicator 2</vt:lpstr>
      <vt:lpstr>Type</vt:lpstr>
      <vt:lpstr>MP</vt:lpstr>
      <vt:lpstr>MD</vt:lpstr>
      <vt:lpstr>Nema izveštaja o konsultaci.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MADELENA</dc:creator>
  <cp:lastModifiedBy>SAK--KRKHQWS023</cp:lastModifiedBy>
  <cp:lastPrinted>2018-06-07T13:32:25Z</cp:lastPrinted>
  <dcterms:created xsi:type="dcterms:W3CDTF">2017-08-30T17:06:40Z</dcterms:created>
  <dcterms:modified xsi:type="dcterms:W3CDTF">2018-06-13T09:07:41Z</dcterms:modified>
</cp:coreProperties>
</file>